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nläggningar" sheetId="1" r:id="rId1"/>
    <sheet name="Avskrivningar" sheetId="2" r:id="rId2"/>
    <sheet name="Skattemässiga avskrivningar" sheetId="3" r:id="rId3"/>
    <sheet name="Noter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<sst xmlns="http://schemas.openxmlformats.org/spreadsheetml/2006/main" count="107" uniqueCount="72">
  <si>
    <t>Anläggningsregister</t>
  </si>
  <si>
    <t>Identifikation och beskrivning</t>
  </si>
  <si>
    <t>Konto</t>
  </si>
  <si>
    <t>Anskaffning</t>
  </si>
  <si>
    <t>Ver nr</t>
  </si>
  <si>
    <t>Ansk värde</t>
  </si>
  <si>
    <t>Datum</t>
  </si>
  <si>
    <t>Avskrivning</t>
  </si>
  <si>
    <t>Livsl</t>
  </si>
  <si>
    <t>F r o m</t>
  </si>
  <si>
    <t>Restvärde</t>
  </si>
  <si>
    <t>Utrangering</t>
  </si>
  <si>
    <t>Fsg pris</t>
  </si>
  <si>
    <t>Resultat</t>
  </si>
  <si>
    <t>Kvarvarande anläggningar</t>
  </si>
  <si>
    <t>Ack Vm IB</t>
  </si>
  <si>
    <t>Årets Vm</t>
  </si>
  <si>
    <t>Ack Vm UB</t>
  </si>
  <si>
    <t>Kontorsmöbler</t>
  </si>
  <si>
    <t>Datorer</t>
  </si>
  <si>
    <t>Skrivbord</t>
  </si>
  <si>
    <t>3 st</t>
  </si>
  <si>
    <t>6 st</t>
  </si>
  <si>
    <t>Antal</t>
  </si>
  <si>
    <t>till</t>
  </si>
  <si>
    <t>Föregående bokslut:</t>
  </si>
  <si>
    <t>Årets bokslut</t>
  </si>
  <si>
    <t>(tom)</t>
  </si>
  <si>
    <t>Totalt</t>
  </si>
  <si>
    <t>Benämning/ID</t>
  </si>
  <si>
    <t>Skattemässiga avskrivningar</t>
  </si>
  <si>
    <t>Räkenskapsenlig avskrivning</t>
  </si>
  <si>
    <t>Huvudregeln (30%)</t>
  </si>
  <si>
    <t>Kompletteringsregeln</t>
  </si>
  <si>
    <t>År1</t>
  </si>
  <si>
    <t>År2</t>
  </si>
  <si>
    <t>År3</t>
  </si>
  <si>
    <t>År4</t>
  </si>
  <si>
    <t>År5</t>
  </si>
  <si>
    <t>år 1</t>
  </si>
  <si>
    <t>år 2</t>
  </si>
  <si>
    <t>Ans. värde</t>
  </si>
  <si>
    <t>Dagar för räkenskapsår</t>
  </si>
  <si>
    <t>år 3</t>
  </si>
  <si>
    <t>år 4</t>
  </si>
  <si>
    <t>år 5</t>
  </si>
  <si>
    <t>Ansk. värde</t>
  </si>
  <si>
    <t>Avskr. (%)</t>
  </si>
  <si>
    <t>Avskrivningsunderlag</t>
  </si>
  <si>
    <t>Årets inköp (Anskaffningsvärdet)</t>
  </si>
  <si>
    <t>Avskrivningar</t>
  </si>
  <si>
    <t>FDatum</t>
  </si>
  <si>
    <t>Årets försäljningar (Fsg intäkt)</t>
  </si>
  <si>
    <t>Fdatum</t>
  </si>
  <si>
    <t>Villkor för beräkningar av skattemässiga avskrivningar</t>
  </si>
  <si>
    <t>Ackumulerade anskaffningsvärden</t>
  </si>
  <si>
    <t>Vid årets början</t>
  </si>
  <si>
    <t>Investeringar</t>
  </si>
  <si>
    <t>Försäljning/utrangeringar</t>
  </si>
  <si>
    <t>Ackumulerade avskrivningar enligt plan</t>
  </si>
  <si>
    <t>Årets avskrivning enligt plan</t>
  </si>
  <si>
    <t>Redovisat värde vid årets slut</t>
  </si>
  <si>
    <t>Total maximal ackumulerad avskrivning</t>
  </si>
  <si>
    <t>Ack avskrivning</t>
  </si>
  <si>
    <t>Ber fält</t>
  </si>
  <si>
    <t>Not X   Inventarier</t>
  </si>
  <si>
    <t>Ingående bokfört nettovärde</t>
  </si>
  <si>
    <t>Total maximal avskrivning</t>
  </si>
  <si>
    <t>Indata</t>
  </si>
  <si>
    <t>Utdata</t>
  </si>
  <si>
    <t>(Alla)</t>
  </si>
  <si>
    <t>Uppdatera genom att högerklicka på "Benämning/ID" och tryck på uppdatera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</si>
</sst>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[$-41D]&quot;den &quot;d\ mmmm\ yyyy"/>
    <numFmt numFmtId="166" formatCode="0.000"/>
  </numFmts>
  <fonts count="5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sz val="8"/>
      <color indexed="10"/>
      <name val="Arial"/>
      <family val="2"/>
    </font>
    <font>
      <b/>
      <sz val="11"/>
      <color indexed="6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ashed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dashed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4" fontId="2" fillId="0" borderId="18" xfId="0" applyNumberFormat="1" applyFont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4" fontId="2" fillId="33" borderId="23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14" fontId="2" fillId="33" borderId="26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164" fontId="2" fillId="33" borderId="24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4" fontId="2" fillId="33" borderId="30" xfId="0" applyNumberFormat="1" applyFont="1" applyFill="1" applyBorder="1" applyAlignment="1">
      <alignment/>
    </xf>
    <xf numFmtId="14" fontId="2" fillId="33" borderId="21" xfId="0" applyNumberFormat="1" applyFont="1" applyFill="1" applyBorder="1" applyAlignment="1">
      <alignment/>
    </xf>
    <xf numFmtId="14" fontId="2" fillId="33" borderId="18" xfId="0" applyNumberFormat="1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0" borderId="0" xfId="0" applyFont="1" applyAlignment="1">
      <alignment horizontal="center"/>
    </xf>
    <xf numFmtId="14" fontId="2" fillId="33" borderId="18" xfId="0" applyNumberFormat="1" applyFont="1" applyFill="1" applyBorder="1" applyAlignment="1">
      <alignment horizontal="left"/>
    </xf>
    <xf numFmtId="1" fontId="2" fillId="0" borderId="32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0" fillId="33" borderId="33" xfId="0" applyFill="1" applyBorder="1" applyAlignment="1">
      <alignment/>
    </xf>
    <xf numFmtId="1" fontId="2" fillId="0" borderId="0" xfId="0" applyNumberFormat="1" applyFont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14" fontId="2" fillId="0" borderId="32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9" fontId="2" fillId="0" borderId="0" xfId="48" applyFont="1" applyAlignment="1">
      <alignment/>
    </xf>
    <xf numFmtId="1" fontId="2" fillId="0" borderId="0" xfId="0" applyNumberFormat="1" applyFont="1" applyAlignment="1">
      <alignment/>
    </xf>
    <xf numFmtId="0" fontId="2" fillId="0" borderId="37" xfId="0" applyFont="1" applyBorder="1" applyAlignment="1">
      <alignment/>
    </xf>
    <xf numFmtId="0" fontId="5" fillId="0" borderId="37" xfId="0" applyFont="1" applyBorder="1" applyAlignment="1">
      <alignment/>
    </xf>
    <xf numFmtId="1" fontId="5" fillId="0" borderId="38" xfId="0" applyNumberFormat="1" applyFont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40" xfId="0" applyFont="1" applyBorder="1" applyAlignment="1">
      <alignment vertical="top" wrapText="1"/>
    </xf>
    <xf numFmtId="14" fontId="10" fillId="0" borderId="4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0" fillId="0" borderId="40" xfId="0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0" fontId="10" fillId="33" borderId="18" xfId="0" applyFont="1" applyFill="1" applyBorder="1" applyAlignment="1">
      <alignment horizontal="right" vertical="top" wrapText="1"/>
    </xf>
    <xf numFmtId="1" fontId="10" fillId="0" borderId="0" xfId="0" applyNumberFormat="1" applyFont="1" applyBorder="1" applyAlignment="1">
      <alignment horizontal="right" vertical="top" wrapText="1"/>
    </xf>
    <xf numFmtId="1" fontId="10" fillId="0" borderId="40" xfId="0" applyNumberFormat="1" applyFont="1" applyBorder="1" applyAlignment="1">
      <alignment horizontal="right" vertical="top" wrapText="1"/>
    </xf>
    <xf numFmtId="1" fontId="10" fillId="0" borderId="37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1" fontId="2" fillId="0" borderId="42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" fontId="2" fillId="0" borderId="29" xfId="0" applyNumberFormat="1" applyFont="1" applyBorder="1" applyAlignment="1">
      <alignment/>
    </xf>
    <xf numFmtId="0" fontId="8" fillId="0" borderId="43" xfId="0" applyFont="1" applyBorder="1" applyAlignment="1">
      <alignment/>
    </xf>
    <xf numFmtId="0" fontId="13" fillId="0" borderId="44" xfId="0" applyFont="1" applyFill="1" applyBorder="1" applyAlignment="1">
      <alignment horizontal="right"/>
    </xf>
    <xf numFmtId="0" fontId="0" fillId="0" borderId="18" xfId="0" applyBorder="1" applyAlignment="1">
      <alignment/>
    </xf>
    <xf numFmtId="14" fontId="2" fillId="0" borderId="26" xfId="0" applyNumberFormat="1" applyFont="1" applyBorder="1" applyAlignment="1">
      <alignment/>
    </xf>
    <xf numFmtId="1" fontId="13" fillId="0" borderId="26" xfId="0" applyNumberFormat="1" applyFont="1" applyBorder="1" applyAlignment="1">
      <alignment/>
    </xf>
    <xf numFmtId="0" fontId="0" fillId="0" borderId="36" xfId="0" applyBorder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45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6" xfId="0" applyFont="1" applyBorder="1" applyAlignment="1">
      <alignment horizontal="right"/>
    </xf>
    <xf numFmtId="0" fontId="15" fillId="34" borderId="41" xfId="0" applyFont="1" applyFill="1" applyBorder="1" applyAlignment="1">
      <alignment horizontal="left"/>
    </xf>
    <xf numFmtId="0" fontId="15" fillId="34" borderId="0" xfId="0" applyFont="1" applyFill="1" applyAlignment="1">
      <alignment horizontal="left"/>
    </xf>
    <xf numFmtId="0" fontId="16" fillId="0" borderId="47" xfId="0" applyFont="1" applyBorder="1" applyAlignment="1">
      <alignment horizontal="left"/>
    </xf>
    <xf numFmtId="0" fontId="17" fillId="0" borderId="48" xfId="0" applyFont="1" applyBorder="1" applyAlignment="1">
      <alignment horizontal="right"/>
    </xf>
    <xf numFmtId="0" fontId="17" fillId="0" borderId="49" xfId="0" applyFont="1" applyBorder="1" applyAlignment="1">
      <alignment horizontal="left"/>
    </xf>
    <xf numFmtId="1" fontId="15" fillId="34" borderId="0" xfId="0" applyNumberFormat="1" applyFont="1" applyFill="1" applyAlignment="1">
      <alignment horizontal="right"/>
    </xf>
    <xf numFmtId="1" fontId="16" fillId="0" borderId="0" xfId="0" applyNumberFormat="1" applyFont="1" applyAlignment="1">
      <alignment horizontal="right"/>
    </xf>
    <xf numFmtId="1" fontId="16" fillId="0" borderId="50" xfId="0" applyNumberFormat="1" applyFont="1" applyBorder="1" applyAlignment="1">
      <alignment horizontal="right"/>
    </xf>
    <xf numFmtId="1" fontId="17" fillId="0" borderId="48" xfId="0" applyNumberFormat="1" applyFont="1" applyBorder="1" applyAlignment="1">
      <alignment horizontal="right"/>
    </xf>
    <xf numFmtId="1" fontId="17" fillId="0" borderId="51" xfId="0" applyNumberFormat="1" applyFont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">
    <dxf>
      <numFmt numFmtId="1" formatCode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Konto">
      <sharedItems containsString="0" containsBlank="1" containsMixedTypes="0" containsNumber="1" containsInteger="1" count="3">
        <n v="1221"/>
        <n v="1250"/>
        <m/>
      </sharedItems>
    </cacheField>
    <cacheField name="Ben?mning/ID">
      <sharedItems containsBlank="1" containsMixedTypes="0" count="4">
        <s v="Skrivbord"/>
        <s v="Kontorsmöbler"/>
        <s v="Datorer"/>
        <m/>
      </sharedItems>
    </cacheField>
    <cacheField name="Antal">
      <sharedItems containsBlank="1" containsMixedTypes="0" count="6">
        <s v="3 st"/>
        <m/>
        <s v="6 st"/>
        <s v="1 st"/>
        <s v="2 st"/>
        <s v="5 st"/>
      </sharedItems>
    </cacheField>
    <cacheField name="Ver nr">
      <sharedItems containsMixedTypes="1" containsNumber="1" containsInteger="1"/>
    </cacheField>
    <cacheField name="Ans. v?rde">
      <sharedItems containsMixedTypes="1" containsNumber="1" containsInteger="1"/>
    </cacheField>
    <cacheField name="Datum">
      <sharedItems containsDate="1" containsMixedTypes="1"/>
    </cacheField>
    <cacheField name="Livsl">
      <sharedItems containsMixedTypes="1" containsNumber="1" containsInteger="1"/>
    </cacheField>
    <cacheField name="F r o m">
      <sharedItems containsDate="1" containsMixedTypes="1"/>
    </cacheField>
    <cacheField name="Ver nr2">
      <sharedItems containsMixedTypes="1" containsNumber="1" containsInteger="1"/>
    </cacheField>
    <cacheField name="Fsg pris">
      <sharedItems containsMixedTypes="1" containsNumber="1" containsInteger="1"/>
    </cacheField>
    <cacheField name="FDatum">
      <sharedItems containsDate="1" containsMixedTypes="1"/>
    </cacheField>
    <cacheField name="Resultat">
      <sharedItems containsMixedTypes="1" containsNumber="1" containsInteger="1"/>
    </cacheField>
    <cacheField name="Ansk v?rde">
      <sharedItems containsSemiMixedTypes="0" containsString="0" containsMixedTypes="0" containsNumber="1" containsInteger="1"/>
    </cacheField>
    <cacheField name="Ack Vm IB">
      <sharedItems containsSemiMixedTypes="0" containsString="0" containsMixedTypes="0" containsNumber="1"/>
    </cacheField>
    <cacheField name="?rets Vm">
      <sharedItems containsSemiMixedTypes="0" containsString="0" containsMixedTypes="0" containsNumber="1"/>
    </cacheField>
    <cacheField name="Ack Vm UB">
      <sharedItems containsSemiMixedTypes="0" containsString="0" containsMixedTypes="0" containsNumber="1"/>
    </cacheField>
    <cacheField name="Restv?rd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1" cacheId="1" autoFormatId="4101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5:G19" firstHeaderRow="0" firstDataRow="1" firstDataCol="2" rowPageCount="1" colPageCount="1"/>
  <pivotFields count="17">
    <pivotField axis="axisPage" compact="0" showAll="0">
      <items count="4">
        <item x="0"/>
        <item x="1"/>
        <item x="2"/>
        <item t="default"/>
      </items>
    </pivotField>
    <pivotField axis="axisRow" compact="0" showAll="0" insertBlankRow="1">
      <items count="5">
        <item x="2"/>
        <item x="1"/>
        <item x="0"/>
        <item x="3"/>
        <item t="default"/>
      </items>
    </pivotField>
    <pivotField axis="axisRow" compact="0" showAll="0">
      <items count="7">
        <item m="1" x="3"/>
        <item m="1" x="4"/>
        <item x="0"/>
        <item m="1" x="5"/>
        <item x="2"/>
        <item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dataField="1" compact="0" showAll="0" numFmtId="1"/>
    <pivotField dataField="1" compact="0" showAll="0"/>
    <pivotField dataField="1" compact="0" showAll="0" numFmtId="1"/>
    <pivotField dataField="1" compact="0" showAll="0"/>
  </pivotFields>
  <rowFields count="2">
    <field x="1"/>
    <field x="2"/>
  </rowFields>
  <rowItems count="14">
    <i>
      <x/>
    </i>
    <i r="1">
      <x v="4"/>
    </i>
    <i r="1">
      <x v="5"/>
    </i>
    <i t="blank">
      <x/>
    </i>
    <i>
      <x v="1"/>
    </i>
    <i r="1">
      <x v="5"/>
    </i>
    <i t="blank">
      <x v="1"/>
    </i>
    <i>
      <x v="2"/>
    </i>
    <i r="1">
      <x v="2"/>
    </i>
    <i t="blank">
      <x v="2"/>
    </i>
    <i>
      <x v="3"/>
    </i>
    <i r="1">
      <x v="5"/>
    </i>
    <i t="blank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0"/>
  </pageFields>
  <dataFields count="5">
    <dataField name="Summa av Ansk v?rde" fld="12" baseField="0" baseItem="0"/>
    <dataField name="Summa av Ack Vm IB" fld="13" baseField="0" baseItem="0"/>
    <dataField name="Summa av ?rets Vm" fld="14" baseField="0" baseItem="0"/>
    <dataField name="Summa av Ack Vm UB" fld="15" baseField="0" baseItem="0"/>
    <dataField name="Summa av Restv?rde" fld="16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1.140625" style="0" customWidth="1"/>
    <col min="3" max="3" width="4.8515625" style="0" customWidth="1"/>
    <col min="4" max="4" width="5.140625" style="0" customWidth="1"/>
    <col min="5" max="5" width="8.8515625" style="0" customWidth="1"/>
    <col min="6" max="6" width="8.7109375" style="0" customWidth="1"/>
    <col min="7" max="7" width="3.8515625" style="0" customWidth="1"/>
    <col min="8" max="8" width="8.8515625" style="0" customWidth="1"/>
    <col min="9" max="10" width="7.421875" style="0" customWidth="1"/>
    <col min="11" max="11" width="9.00390625" style="0" bestFit="1" customWidth="1"/>
    <col min="12" max="12" width="6.7109375" style="0" customWidth="1"/>
    <col min="14" max="14" width="8.57421875" style="0" customWidth="1"/>
    <col min="15" max="15" width="7.28125" style="0" customWidth="1"/>
    <col min="16" max="16" width="8.8515625" style="0" customWidth="1"/>
    <col min="17" max="17" width="8.140625" style="0" customWidth="1"/>
    <col min="18" max="18" width="9.140625" style="84" customWidth="1"/>
    <col min="19" max="19" width="9.00390625" style="0" bestFit="1" customWidth="1"/>
    <col min="20" max="20" width="5.28125" style="109" bestFit="1" customWidth="1"/>
  </cols>
  <sheetData>
    <row r="1" spans="1:15" ht="18">
      <c r="A1" s="1" t="s">
        <v>0</v>
      </c>
      <c r="L1" s="26"/>
      <c r="M1" s="2" t="s">
        <v>68</v>
      </c>
      <c r="N1" s="90"/>
      <c r="O1" s="2" t="s">
        <v>69</v>
      </c>
    </row>
    <row r="2" spans="4:9" ht="13.5" thickBot="1">
      <c r="D2" s="50"/>
      <c r="E2" s="50" t="s">
        <v>25</v>
      </c>
      <c r="F2" s="39">
        <v>40180</v>
      </c>
      <c r="G2" s="41" t="s">
        <v>24</v>
      </c>
      <c r="H2" s="42">
        <v>40543</v>
      </c>
      <c r="I2" s="2" t="s">
        <v>26</v>
      </c>
    </row>
    <row r="3" spans="1:18" ht="12.75">
      <c r="A3" s="3" t="s">
        <v>1</v>
      </c>
      <c r="B3" s="4"/>
      <c r="C3" s="5"/>
      <c r="D3" s="3" t="s">
        <v>3</v>
      </c>
      <c r="E3" s="4"/>
      <c r="F3" s="5"/>
      <c r="G3" s="3" t="s">
        <v>7</v>
      </c>
      <c r="H3" s="4"/>
      <c r="I3" s="3" t="s">
        <v>11</v>
      </c>
      <c r="J3" s="4"/>
      <c r="K3" s="4"/>
      <c r="L3" s="5"/>
      <c r="M3" s="3" t="s">
        <v>14</v>
      </c>
      <c r="N3" s="4"/>
      <c r="O3" s="4"/>
      <c r="P3" s="4"/>
      <c r="Q3" s="5"/>
      <c r="R3" s="88"/>
    </row>
    <row r="4" spans="1:18" ht="13.5" thickBot="1">
      <c r="A4" s="9" t="s">
        <v>2</v>
      </c>
      <c r="B4" s="10" t="s">
        <v>29</v>
      </c>
      <c r="C4" s="11" t="s">
        <v>23</v>
      </c>
      <c r="D4" s="9" t="s">
        <v>4</v>
      </c>
      <c r="E4" s="10" t="s">
        <v>41</v>
      </c>
      <c r="F4" s="11" t="s">
        <v>6</v>
      </c>
      <c r="G4" s="6" t="s">
        <v>8</v>
      </c>
      <c r="H4" s="7" t="s">
        <v>9</v>
      </c>
      <c r="I4" s="6" t="s">
        <v>4</v>
      </c>
      <c r="J4" s="7" t="s">
        <v>12</v>
      </c>
      <c r="K4" s="7" t="s">
        <v>51</v>
      </c>
      <c r="L4" s="8" t="s">
        <v>13</v>
      </c>
      <c r="M4" s="9" t="s">
        <v>5</v>
      </c>
      <c r="N4" s="10" t="s">
        <v>15</v>
      </c>
      <c r="O4" s="7" t="s">
        <v>16</v>
      </c>
      <c r="P4" s="7" t="s">
        <v>17</v>
      </c>
      <c r="Q4" s="11" t="s">
        <v>10</v>
      </c>
      <c r="R4" s="89" t="s">
        <v>64</v>
      </c>
    </row>
    <row r="5" spans="1:20" ht="12.75">
      <c r="A5" s="16">
        <v>1221</v>
      </c>
      <c r="B5" s="17" t="s">
        <v>20</v>
      </c>
      <c r="C5" s="18" t="s">
        <v>21</v>
      </c>
      <c r="D5" s="16">
        <v>28</v>
      </c>
      <c r="E5" s="17">
        <v>6096</v>
      </c>
      <c r="F5" s="19">
        <v>38231</v>
      </c>
      <c r="G5" s="33">
        <v>5</v>
      </c>
      <c r="H5" s="49">
        <f aca="true" t="shared" si="0" ref="H5:H17">IF(ISBLANK(F5),"",F5)</f>
        <v>38231</v>
      </c>
      <c r="I5" s="36">
        <v>453</v>
      </c>
      <c r="J5" s="35">
        <v>1400</v>
      </c>
      <c r="K5" s="37">
        <v>38831</v>
      </c>
      <c r="L5" s="40">
        <v>-3477</v>
      </c>
      <c r="M5" s="13">
        <f>IF(J5&lt;=0,E5,0)</f>
        <v>0</v>
      </c>
      <c r="N5" s="44">
        <f>IF($F$2&gt;S5,M5,IF((IF(ISERROR(((($F$2-H5)/T5)/G5)*M5),0,((($F$2-H5)/T5)/G5)*M5))&lt;0,0,IF(ISERROR(((($F$2-H5)/T5)/G5)*M5),0,((($F$2-H5)/T5)/G5)*M5)))</f>
        <v>0</v>
      </c>
      <c r="O5" s="43">
        <f>IF($H$2&gt;S5,IF((IF(ISERROR(((((S5-H5)/T5)/G5)*M5)-N5),0,((((S5-H5)/T5)/G5)*M5)-N5))&lt;0,0,IF(ISERROR(((((S5-H5)/T5)/G5)*M5)-N5),0,((((S5-H5)/T5)/G5)*M5)-N5)),IF((IF(ISERROR((((($H$2-H5)/T5)/G5)*M5)-N5),0,(((($H$2-H5)/T5)/G5)*M5)-N5))&lt;0,0,IF(ISERROR((((($H$2-H5)/T5)/G5)*M5)-N5),0,(((($H$2-H5)/T5)/G5)*M5)-N5)))</f>
        <v>0</v>
      </c>
      <c r="P5" s="43">
        <f>O5+N5</f>
        <v>0</v>
      </c>
      <c r="Q5" s="85">
        <f>M5-P5</f>
        <v>0</v>
      </c>
      <c r="R5" s="92">
        <f>IF((IF(ISERROR(((($F$2-H5)/365)/G5)*E5),0,((($F$2-H5)/365)/G5)*E5))&lt;0,0,IF(ISERROR(((($F$2-H5)/365)/G5)*E5),0,((($F$2-H5)/365)/G5)*E5))</f>
        <v>6510.193972602739</v>
      </c>
      <c r="S5" s="94">
        <f>IF(ISERROR(_XLL.EDATUM(H5,G5*12)),"",_XLL.EDATUM(H5,G5*12))</f>
        <v>40057</v>
      </c>
      <c r="T5" s="109">
        <f aca="true" t="shared" si="1" ref="T5:T68">IF(ISERROR((S5-H5)/G5),"",(S5-H5)/G5)</f>
        <v>365.2</v>
      </c>
    </row>
    <row r="6" spans="1:20" ht="12.75">
      <c r="A6" s="20">
        <v>1221</v>
      </c>
      <c r="B6" s="21" t="s">
        <v>18</v>
      </c>
      <c r="C6" s="22"/>
      <c r="D6" s="20">
        <v>337</v>
      </c>
      <c r="E6" s="21">
        <v>10495</v>
      </c>
      <c r="F6" s="23">
        <v>38565</v>
      </c>
      <c r="G6" s="34">
        <v>5</v>
      </c>
      <c r="H6" s="15">
        <f t="shared" si="0"/>
        <v>38565</v>
      </c>
      <c r="I6" s="16"/>
      <c r="J6" s="17"/>
      <c r="K6" s="38"/>
      <c r="L6" s="18"/>
      <c r="M6" s="14">
        <f aca="true" t="shared" si="2" ref="M6:M17">IF(J6&lt;=0,E6,0)</f>
        <v>10495</v>
      </c>
      <c r="N6" s="44">
        <f aca="true" t="shared" si="3" ref="N6:N69">IF($F$2&gt;S6,M6,IF((IF(ISERROR(((($F$2-H6)/T6)/G6)*M6),0,((($F$2-H6)/T6)/G6)*M6))&lt;0,0,IF(ISERROR(((($F$2-H6)/T6)/G6)*M6),0,((($F$2-H6)/T6)/G6)*M6)))</f>
        <v>9282.269989047098</v>
      </c>
      <c r="O6" s="44">
        <f>IF($H$2&gt;S6,IF((IF(ISERROR(((((S6-H6)/T6)/G6)*M6)-N6),0,((((S6-H6)/T6)/G6)*M6)-N6))&lt;0,0,IF(ISERROR(((((S6-H6)/T6)/G6)*M6)-N6),0,((((S6-H6)/T6)/G6)*M6)-N6)),IF((IF(ISERROR((((($H$2-H6)/T6)/G6)*M6)-N6),0,(((($H$2-H6)/T6)/G6)*M6)-N6))&lt;0,0,IF(ISERROR((((($H$2-H6)/T6)/G6)*M6)-N6),0,(((($H$2-H6)/T6)/G6)*M6)-N6)))</f>
        <v>1212.7300109529024</v>
      </c>
      <c r="P6" s="44">
        <f>O6+N6</f>
        <v>10495</v>
      </c>
      <c r="Q6" s="86">
        <f>M6-P6</f>
        <v>0</v>
      </c>
      <c r="R6" s="92">
        <f>IF((IF(ISERROR(((($F$2-H6)/365)/G6)*E6),0,((($F$2-H6)/365)/G6)*E6))&lt;0,0,IF(ISERROR(((($F$2-H6)/365)/G6)*E6),0,((($F$2-H6)/365)/G6)*E6))</f>
        <v>9287.356164383562</v>
      </c>
      <c r="S6" s="94">
        <f aca="true" t="shared" si="4" ref="S6:S69">IF(ISERROR(_XLL.EDATUM(H6,G6*12)),"",_XLL.EDATUM(H6,G6*12))</f>
        <v>40391</v>
      </c>
      <c r="T6" s="109">
        <f t="shared" si="1"/>
        <v>365.2</v>
      </c>
    </row>
    <row r="7" spans="1:20" ht="12.75">
      <c r="A7" s="20">
        <v>1250</v>
      </c>
      <c r="B7" s="21" t="s">
        <v>19</v>
      </c>
      <c r="C7" s="22" t="s">
        <v>22</v>
      </c>
      <c r="D7" s="20">
        <v>17</v>
      </c>
      <c r="E7" s="21">
        <v>38938</v>
      </c>
      <c r="F7" s="23">
        <v>38217</v>
      </c>
      <c r="G7" s="34">
        <v>3</v>
      </c>
      <c r="H7" s="15">
        <f t="shared" si="0"/>
        <v>38217</v>
      </c>
      <c r="I7" s="20">
        <v>453</v>
      </c>
      <c r="J7" s="21">
        <v>18000</v>
      </c>
      <c r="K7" s="39">
        <v>38831</v>
      </c>
      <c r="L7" s="22">
        <v>-7490</v>
      </c>
      <c r="M7" s="14">
        <f t="shared" si="2"/>
        <v>0</v>
      </c>
      <c r="N7" s="44">
        <f t="shared" si="3"/>
        <v>0</v>
      </c>
      <c r="O7" s="44">
        <f aca="true" t="shared" si="5" ref="O7:O70">IF($H$2&gt;S7,IF((IF(ISERROR(((((S7-H7)/T7)/G7)*M7)-N7),0,((((S7-H7)/T7)/G7)*M7)-N7))&lt;0,0,IF(ISERROR(((((S7-H7)/T7)/G7)*M7)-N7),0,((((S7-H7)/T7)/G7)*M7)-N7)),IF((IF(ISERROR((((($H$2-H7)/T7)/G7)*M7)-N7),0,(((($H$2-H7)/T7)/G7)*M7)-N7))&lt;0,0,IF(ISERROR((((($H$2-H7)/T7)/G7)*M7)-N7),0,(((($H$2-H7)/T7)/G7)*M7)-N7)))</f>
        <v>0</v>
      </c>
      <c r="P7" s="44">
        <f aca="true" t="shared" si="6" ref="P7:P70">O7+N7</f>
        <v>0</v>
      </c>
      <c r="Q7" s="86">
        <f aca="true" t="shared" si="7" ref="Q7:Q44">M7-P7</f>
        <v>0</v>
      </c>
      <c r="R7" s="92">
        <f aca="true" t="shared" si="8" ref="R7:R70">IF((IF(ISERROR(((($F$2-H7)/365)/G7)*E7),0,((($F$2-H7)/365)/G7)*E7))&lt;0,0,IF(ISERROR(((($F$2-H7)/365)/G7)*E7),0,((($F$2-H7)/365)/G7)*E7))</f>
        <v>69803.9214611872</v>
      </c>
      <c r="S7" s="94">
        <f t="shared" si="4"/>
        <v>39312</v>
      </c>
      <c r="T7" s="109">
        <f t="shared" si="1"/>
        <v>365</v>
      </c>
    </row>
    <row r="8" spans="1:20" ht="12.75">
      <c r="A8" s="20">
        <v>1250</v>
      </c>
      <c r="B8" s="21" t="s">
        <v>19</v>
      </c>
      <c r="C8" s="22"/>
      <c r="D8" s="20">
        <v>59</v>
      </c>
      <c r="E8" s="21">
        <v>19021</v>
      </c>
      <c r="F8" s="23">
        <v>38251</v>
      </c>
      <c r="G8" s="34">
        <v>3</v>
      </c>
      <c r="H8" s="15">
        <f t="shared" si="0"/>
        <v>38251</v>
      </c>
      <c r="I8" s="16"/>
      <c r="J8" s="17"/>
      <c r="K8" s="38"/>
      <c r="L8" s="18"/>
      <c r="M8" s="14">
        <f t="shared" si="2"/>
        <v>19021</v>
      </c>
      <c r="N8" s="44">
        <f t="shared" si="3"/>
        <v>19021</v>
      </c>
      <c r="O8" s="44">
        <f t="shared" si="5"/>
        <v>0</v>
      </c>
      <c r="P8" s="44">
        <f>O8+N8</f>
        <v>19021</v>
      </c>
      <c r="Q8" s="86">
        <f>M8-P8</f>
        <v>0</v>
      </c>
      <c r="R8" s="92">
        <f t="shared" si="8"/>
        <v>33508.22739726027</v>
      </c>
      <c r="S8" s="94">
        <f t="shared" si="4"/>
        <v>39346</v>
      </c>
      <c r="T8" s="109">
        <f t="shared" si="1"/>
        <v>365</v>
      </c>
    </row>
    <row r="9" spans="1:20" ht="12.75">
      <c r="A9" s="20"/>
      <c r="B9" s="21"/>
      <c r="C9" s="22"/>
      <c r="D9" s="20"/>
      <c r="E9" s="21">
        <v>100</v>
      </c>
      <c r="F9" s="23">
        <v>39043</v>
      </c>
      <c r="G9" s="34">
        <v>5</v>
      </c>
      <c r="H9" s="15">
        <f t="shared" si="0"/>
        <v>39043</v>
      </c>
      <c r="I9" s="20"/>
      <c r="J9" s="21"/>
      <c r="K9" s="21"/>
      <c r="L9" s="22"/>
      <c r="M9" s="14">
        <f t="shared" si="2"/>
        <v>100</v>
      </c>
      <c r="N9" s="44">
        <f t="shared" si="3"/>
        <v>62.26725082146769</v>
      </c>
      <c r="O9" s="44">
        <f t="shared" si="5"/>
        <v>19.87951807228915</v>
      </c>
      <c r="P9" s="44">
        <f t="shared" si="6"/>
        <v>82.14676889375684</v>
      </c>
      <c r="Q9" s="86">
        <f t="shared" si="7"/>
        <v>17.853231106243157</v>
      </c>
      <c r="R9" s="92">
        <f t="shared" si="8"/>
        <v>62.3013698630137</v>
      </c>
      <c r="S9" s="94">
        <f t="shared" si="4"/>
        <v>40869</v>
      </c>
      <c r="T9" s="109">
        <f t="shared" si="1"/>
        <v>365.2</v>
      </c>
    </row>
    <row r="10" spans="1:20" ht="12.75">
      <c r="A10" s="20"/>
      <c r="B10" s="21"/>
      <c r="C10" s="22"/>
      <c r="D10" s="20"/>
      <c r="E10" s="24"/>
      <c r="F10" s="23"/>
      <c r="G10" s="34"/>
      <c r="H10" s="15">
        <f t="shared" si="0"/>
      </c>
      <c r="I10" s="20"/>
      <c r="J10" s="21"/>
      <c r="K10" s="39"/>
      <c r="L10" s="22"/>
      <c r="M10" s="14">
        <f t="shared" si="2"/>
        <v>0</v>
      </c>
      <c r="N10" s="44">
        <f t="shared" si="3"/>
        <v>0</v>
      </c>
      <c r="O10" s="44">
        <f t="shared" si="5"/>
        <v>0</v>
      </c>
      <c r="P10" s="44">
        <f t="shared" si="6"/>
        <v>0</v>
      </c>
      <c r="Q10" s="86">
        <f t="shared" si="7"/>
        <v>0</v>
      </c>
      <c r="R10" s="92">
        <f t="shared" si="8"/>
        <v>0</v>
      </c>
      <c r="S10" s="94">
        <f t="shared" si="4"/>
      </c>
      <c r="T10" s="109">
        <f>IF(ISERROR((S10-H10)/G10),"",(S10-H10)/G10)</f>
      </c>
    </row>
    <row r="11" spans="1:20" ht="12.75">
      <c r="A11" s="20"/>
      <c r="B11" s="21"/>
      <c r="C11" s="22"/>
      <c r="D11" s="20"/>
      <c r="E11" s="21"/>
      <c r="F11" s="23"/>
      <c r="G11" s="34"/>
      <c r="H11" s="15">
        <f t="shared" si="0"/>
      </c>
      <c r="I11" s="20"/>
      <c r="J11" s="21"/>
      <c r="K11" s="21"/>
      <c r="L11" s="22"/>
      <c r="M11" s="14">
        <f t="shared" si="2"/>
        <v>0</v>
      </c>
      <c r="N11" s="44">
        <f t="shared" si="3"/>
        <v>0</v>
      </c>
      <c r="O11" s="44">
        <f t="shared" si="5"/>
        <v>0</v>
      </c>
      <c r="P11" s="44">
        <f t="shared" si="6"/>
        <v>0</v>
      </c>
      <c r="Q11" s="86">
        <f t="shared" si="7"/>
        <v>0</v>
      </c>
      <c r="R11" s="92">
        <f t="shared" si="8"/>
        <v>0</v>
      </c>
      <c r="S11" s="94">
        <f t="shared" si="4"/>
      </c>
      <c r="T11" s="109">
        <f t="shared" si="1"/>
      </c>
    </row>
    <row r="12" spans="1:20" ht="12.75">
      <c r="A12" s="20"/>
      <c r="B12" s="21"/>
      <c r="C12" s="22"/>
      <c r="D12" s="20"/>
      <c r="E12" s="21"/>
      <c r="F12" s="23"/>
      <c r="G12" s="34"/>
      <c r="H12" s="15">
        <f t="shared" si="0"/>
      </c>
      <c r="I12" s="20"/>
      <c r="J12" s="21"/>
      <c r="K12" s="39"/>
      <c r="L12" s="22"/>
      <c r="M12" s="14">
        <f t="shared" si="2"/>
        <v>0</v>
      </c>
      <c r="N12" s="44">
        <f t="shared" si="3"/>
        <v>0</v>
      </c>
      <c r="O12" s="44">
        <f t="shared" si="5"/>
        <v>0</v>
      </c>
      <c r="P12" s="44">
        <f t="shared" si="6"/>
        <v>0</v>
      </c>
      <c r="Q12" s="86">
        <f t="shared" si="7"/>
        <v>0</v>
      </c>
      <c r="R12" s="92">
        <f t="shared" si="8"/>
        <v>0</v>
      </c>
      <c r="S12" s="94">
        <f t="shared" si="4"/>
      </c>
      <c r="T12" s="109">
        <f t="shared" si="1"/>
      </c>
    </row>
    <row r="13" spans="1:20" ht="12.75">
      <c r="A13" s="20"/>
      <c r="B13" s="21"/>
      <c r="C13" s="22"/>
      <c r="D13" s="20"/>
      <c r="E13" s="21"/>
      <c r="F13" s="23"/>
      <c r="G13" s="34"/>
      <c r="H13" s="15">
        <f t="shared" si="0"/>
      </c>
      <c r="I13" s="20"/>
      <c r="J13" s="21"/>
      <c r="K13" s="21"/>
      <c r="L13" s="22"/>
      <c r="M13" s="14">
        <f t="shared" si="2"/>
        <v>0</v>
      </c>
      <c r="N13" s="44">
        <f t="shared" si="3"/>
        <v>0</v>
      </c>
      <c r="O13" s="44">
        <f t="shared" si="5"/>
        <v>0</v>
      </c>
      <c r="P13" s="44">
        <f t="shared" si="6"/>
        <v>0</v>
      </c>
      <c r="Q13" s="86">
        <f t="shared" si="7"/>
        <v>0</v>
      </c>
      <c r="R13" s="92">
        <f t="shared" si="8"/>
        <v>0</v>
      </c>
      <c r="S13" s="94">
        <f t="shared" si="4"/>
      </c>
      <c r="T13" s="109">
        <f t="shared" si="1"/>
      </c>
    </row>
    <row r="14" spans="1:20" ht="12.75">
      <c r="A14" s="20"/>
      <c r="B14" s="21"/>
      <c r="C14" s="22"/>
      <c r="D14" s="20"/>
      <c r="E14" s="21"/>
      <c r="F14" s="23"/>
      <c r="G14" s="34"/>
      <c r="H14" s="15">
        <f t="shared" si="0"/>
      </c>
      <c r="I14" s="20"/>
      <c r="J14" s="21"/>
      <c r="K14" s="21"/>
      <c r="L14" s="22"/>
      <c r="M14" s="14">
        <f t="shared" si="2"/>
        <v>0</v>
      </c>
      <c r="N14" s="44">
        <f t="shared" si="3"/>
        <v>0</v>
      </c>
      <c r="O14" s="44">
        <f t="shared" si="5"/>
        <v>0</v>
      </c>
      <c r="P14" s="44">
        <f t="shared" si="6"/>
        <v>0</v>
      </c>
      <c r="Q14" s="86">
        <f t="shared" si="7"/>
        <v>0</v>
      </c>
      <c r="R14" s="92">
        <f t="shared" si="8"/>
        <v>0</v>
      </c>
      <c r="S14" s="94">
        <f t="shared" si="4"/>
      </c>
      <c r="T14" s="109">
        <f t="shared" si="1"/>
      </c>
    </row>
    <row r="15" spans="1:20" ht="12.75">
      <c r="A15" s="20"/>
      <c r="B15" s="21"/>
      <c r="C15" s="22"/>
      <c r="D15" s="20"/>
      <c r="E15" s="21"/>
      <c r="F15" s="23"/>
      <c r="G15" s="34"/>
      <c r="H15" s="15">
        <f t="shared" si="0"/>
      </c>
      <c r="I15" s="20"/>
      <c r="J15" s="21"/>
      <c r="K15" s="39"/>
      <c r="L15" s="22"/>
      <c r="M15" s="14">
        <f t="shared" si="2"/>
        <v>0</v>
      </c>
      <c r="N15" s="44">
        <f t="shared" si="3"/>
        <v>0</v>
      </c>
      <c r="O15" s="44">
        <f t="shared" si="5"/>
        <v>0</v>
      </c>
      <c r="P15" s="44">
        <f t="shared" si="6"/>
        <v>0</v>
      </c>
      <c r="Q15" s="86">
        <f t="shared" si="7"/>
        <v>0</v>
      </c>
      <c r="R15" s="92">
        <f t="shared" si="8"/>
        <v>0</v>
      </c>
      <c r="S15" s="94">
        <f t="shared" si="4"/>
      </c>
      <c r="T15" s="109">
        <f t="shared" si="1"/>
      </c>
    </row>
    <row r="16" spans="1:20" ht="12.75">
      <c r="A16" s="20"/>
      <c r="B16" s="21"/>
      <c r="C16" s="22"/>
      <c r="D16" s="20"/>
      <c r="E16" s="21"/>
      <c r="F16" s="23"/>
      <c r="G16" s="34"/>
      <c r="H16" s="15">
        <f t="shared" si="0"/>
      </c>
      <c r="I16" s="20"/>
      <c r="J16" s="21"/>
      <c r="K16" s="39"/>
      <c r="L16" s="22"/>
      <c r="M16" s="14">
        <f t="shared" si="2"/>
        <v>0</v>
      </c>
      <c r="N16" s="44">
        <f t="shared" si="3"/>
        <v>0</v>
      </c>
      <c r="O16" s="44">
        <f t="shared" si="5"/>
        <v>0</v>
      </c>
      <c r="P16" s="44">
        <f t="shared" si="6"/>
        <v>0</v>
      </c>
      <c r="Q16" s="86">
        <f t="shared" si="7"/>
        <v>0</v>
      </c>
      <c r="R16" s="92">
        <f t="shared" si="8"/>
        <v>0</v>
      </c>
      <c r="S16" s="94">
        <f t="shared" si="4"/>
      </c>
      <c r="T16" s="109">
        <f t="shared" si="1"/>
      </c>
    </row>
    <row r="17" spans="1:20" ht="12.75">
      <c r="A17" s="20"/>
      <c r="B17" s="21"/>
      <c r="C17" s="22"/>
      <c r="D17" s="20"/>
      <c r="E17" s="21"/>
      <c r="F17" s="23"/>
      <c r="G17" s="34"/>
      <c r="H17" s="15">
        <f t="shared" si="0"/>
      </c>
      <c r="I17" s="20"/>
      <c r="J17" s="21"/>
      <c r="K17" s="39"/>
      <c r="L17" s="22"/>
      <c r="M17" s="14">
        <f t="shared" si="2"/>
        <v>0</v>
      </c>
      <c r="N17" s="44">
        <f t="shared" si="3"/>
        <v>0</v>
      </c>
      <c r="O17" s="44">
        <f t="shared" si="5"/>
        <v>0</v>
      </c>
      <c r="P17" s="44">
        <f t="shared" si="6"/>
        <v>0</v>
      </c>
      <c r="Q17" s="86">
        <f t="shared" si="7"/>
        <v>0</v>
      </c>
      <c r="R17" s="92">
        <f t="shared" si="8"/>
        <v>0</v>
      </c>
      <c r="S17" s="94">
        <f t="shared" si="4"/>
      </c>
      <c r="T17" s="109">
        <f t="shared" si="1"/>
      </c>
    </row>
    <row r="18" spans="1:20" ht="12.75">
      <c r="A18" s="25"/>
      <c r="B18" s="26"/>
      <c r="C18" s="27"/>
      <c r="D18" s="25"/>
      <c r="E18" s="26"/>
      <c r="F18" s="28"/>
      <c r="G18" s="25"/>
      <c r="H18" s="15">
        <f aca="true" t="shared" si="9" ref="H18:H70">IF(ISBLANK(F18),"",F18)</f>
      </c>
      <c r="I18" s="25"/>
      <c r="J18" s="26"/>
      <c r="K18" s="26"/>
      <c r="L18" s="27"/>
      <c r="M18" s="14">
        <f aca="true" t="shared" si="10" ref="M18:M70">IF(J18&lt;=0,E18,0)</f>
        <v>0</v>
      </c>
      <c r="N18" s="44">
        <f t="shared" si="3"/>
        <v>0</v>
      </c>
      <c r="O18" s="44">
        <f t="shared" si="5"/>
        <v>0</v>
      </c>
      <c r="P18" s="44">
        <f t="shared" si="6"/>
        <v>0</v>
      </c>
      <c r="Q18" s="86">
        <f t="shared" si="7"/>
        <v>0</v>
      </c>
      <c r="R18" s="92">
        <f t="shared" si="8"/>
        <v>0</v>
      </c>
      <c r="S18" s="94">
        <f t="shared" si="4"/>
      </c>
      <c r="T18" s="109">
        <f t="shared" si="1"/>
      </c>
    </row>
    <row r="19" spans="1:20" ht="12.75">
      <c r="A19" s="25"/>
      <c r="B19" s="26"/>
      <c r="C19" s="27"/>
      <c r="D19" s="25"/>
      <c r="E19" s="26"/>
      <c r="F19" s="28"/>
      <c r="G19" s="25"/>
      <c r="H19" s="15">
        <f t="shared" si="9"/>
      </c>
      <c r="I19" s="25"/>
      <c r="J19" s="26"/>
      <c r="K19" s="26"/>
      <c r="L19" s="27"/>
      <c r="M19" s="14">
        <f t="shared" si="10"/>
        <v>0</v>
      </c>
      <c r="N19" s="44">
        <f t="shared" si="3"/>
        <v>0</v>
      </c>
      <c r="O19" s="44">
        <f t="shared" si="5"/>
        <v>0</v>
      </c>
      <c r="P19" s="44">
        <f t="shared" si="6"/>
        <v>0</v>
      </c>
      <c r="Q19" s="86">
        <f t="shared" si="7"/>
        <v>0</v>
      </c>
      <c r="R19" s="92">
        <f t="shared" si="8"/>
        <v>0</v>
      </c>
      <c r="S19" s="94">
        <f t="shared" si="4"/>
      </c>
      <c r="T19" s="109">
        <f t="shared" si="1"/>
      </c>
    </row>
    <row r="20" spans="1:20" ht="12.75">
      <c r="A20" s="25"/>
      <c r="B20" s="26"/>
      <c r="C20" s="27"/>
      <c r="D20" s="25"/>
      <c r="E20" s="26"/>
      <c r="F20" s="28"/>
      <c r="G20" s="25"/>
      <c r="H20" s="15">
        <f t="shared" si="9"/>
      </c>
      <c r="I20" s="25"/>
      <c r="J20" s="26"/>
      <c r="K20" s="26"/>
      <c r="L20" s="27"/>
      <c r="M20" s="14">
        <f t="shared" si="10"/>
        <v>0</v>
      </c>
      <c r="N20" s="44">
        <f t="shared" si="3"/>
        <v>0</v>
      </c>
      <c r="O20" s="44">
        <f t="shared" si="5"/>
        <v>0</v>
      </c>
      <c r="P20" s="44">
        <f t="shared" si="6"/>
        <v>0</v>
      </c>
      <c r="Q20" s="86">
        <f t="shared" si="7"/>
        <v>0</v>
      </c>
      <c r="R20" s="92">
        <f t="shared" si="8"/>
        <v>0</v>
      </c>
      <c r="S20" s="94">
        <f t="shared" si="4"/>
      </c>
      <c r="T20" s="109">
        <f t="shared" si="1"/>
      </c>
    </row>
    <row r="21" spans="1:20" ht="12.75">
      <c r="A21" s="25"/>
      <c r="B21" s="26"/>
      <c r="C21" s="27"/>
      <c r="D21" s="29"/>
      <c r="E21" s="26"/>
      <c r="F21" s="28"/>
      <c r="G21" s="25"/>
      <c r="H21" s="15">
        <f t="shared" si="9"/>
      </c>
      <c r="I21" s="25"/>
      <c r="J21" s="26"/>
      <c r="K21" s="26"/>
      <c r="L21" s="27"/>
      <c r="M21" s="14">
        <f t="shared" si="10"/>
        <v>0</v>
      </c>
      <c r="N21" s="44">
        <f t="shared" si="3"/>
        <v>0</v>
      </c>
      <c r="O21" s="44">
        <f t="shared" si="5"/>
        <v>0</v>
      </c>
      <c r="P21" s="44">
        <f t="shared" si="6"/>
        <v>0</v>
      </c>
      <c r="Q21" s="86">
        <f t="shared" si="7"/>
        <v>0</v>
      </c>
      <c r="R21" s="92">
        <f t="shared" si="8"/>
        <v>0</v>
      </c>
      <c r="S21" s="94">
        <f t="shared" si="4"/>
      </c>
      <c r="T21" s="109">
        <f t="shared" si="1"/>
      </c>
    </row>
    <row r="22" spans="1:20" ht="12.75">
      <c r="A22" s="25"/>
      <c r="B22" s="26"/>
      <c r="C22" s="27"/>
      <c r="D22" s="29"/>
      <c r="E22" s="26"/>
      <c r="F22" s="28"/>
      <c r="G22" s="25"/>
      <c r="H22" s="15">
        <f t="shared" si="9"/>
      </c>
      <c r="I22" s="25"/>
      <c r="J22" s="26"/>
      <c r="K22" s="26"/>
      <c r="L22" s="27"/>
      <c r="M22" s="14">
        <f t="shared" si="10"/>
        <v>0</v>
      </c>
      <c r="N22" s="44">
        <f t="shared" si="3"/>
        <v>0</v>
      </c>
      <c r="O22" s="44">
        <f t="shared" si="5"/>
        <v>0</v>
      </c>
      <c r="P22" s="44">
        <f t="shared" si="6"/>
        <v>0</v>
      </c>
      <c r="Q22" s="86">
        <f t="shared" si="7"/>
        <v>0</v>
      </c>
      <c r="R22" s="92">
        <f t="shared" si="8"/>
        <v>0</v>
      </c>
      <c r="S22" s="94">
        <f t="shared" si="4"/>
      </c>
      <c r="T22" s="109">
        <f t="shared" si="1"/>
      </c>
    </row>
    <row r="23" spans="1:20" ht="12.75">
      <c r="A23" s="25"/>
      <c r="B23" s="26"/>
      <c r="C23" s="27"/>
      <c r="D23" s="29"/>
      <c r="E23" s="26"/>
      <c r="F23" s="28"/>
      <c r="G23" s="25"/>
      <c r="H23" s="15">
        <f t="shared" si="9"/>
      </c>
      <c r="I23" s="25"/>
      <c r="J23" s="26"/>
      <c r="K23" s="26"/>
      <c r="L23" s="27"/>
      <c r="M23" s="14">
        <f t="shared" si="10"/>
        <v>0</v>
      </c>
      <c r="N23" s="44">
        <f t="shared" si="3"/>
        <v>0</v>
      </c>
      <c r="O23" s="44">
        <f t="shared" si="5"/>
        <v>0</v>
      </c>
      <c r="P23" s="44">
        <f t="shared" si="6"/>
        <v>0</v>
      </c>
      <c r="Q23" s="86">
        <f t="shared" si="7"/>
        <v>0</v>
      </c>
      <c r="R23" s="92">
        <f t="shared" si="8"/>
        <v>0</v>
      </c>
      <c r="S23" s="94">
        <f t="shared" si="4"/>
      </c>
      <c r="T23" s="109">
        <f t="shared" si="1"/>
      </c>
    </row>
    <row r="24" spans="1:20" ht="12.75">
      <c r="A24" s="25"/>
      <c r="B24" s="26"/>
      <c r="C24" s="27"/>
      <c r="D24" s="29"/>
      <c r="E24" s="26"/>
      <c r="F24" s="28"/>
      <c r="G24" s="25"/>
      <c r="H24" s="15">
        <f t="shared" si="9"/>
      </c>
      <c r="I24" s="25"/>
      <c r="J24" s="26"/>
      <c r="K24" s="26"/>
      <c r="L24" s="27"/>
      <c r="M24" s="14">
        <f t="shared" si="10"/>
        <v>0</v>
      </c>
      <c r="N24" s="44">
        <f t="shared" si="3"/>
        <v>0</v>
      </c>
      <c r="O24" s="44">
        <f t="shared" si="5"/>
        <v>0</v>
      </c>
      <c r="P24" s="44">
        <f t="shared" si="6"/>
        <v>0</v>
      </c>
      <c r="Q24" s="86">
        <f t="shared" si="7"/>
        <v>0</v>
      </c>
      <c r="R24" s="92">
        <f t="shared" si="8"/>
        <v>0</v>
      </c>
      <c r="S24" s="94">
        <f t="shared" si="4"/>
      </c>
      <c r="T24" s="109">
        <f t="shared" si="1"/>
      </c>
    </row>
    <row r="25" spans="1:20" ht="12.75">
      <c r="A25" s="25"/>
      <c r="B25" s="26"/>
      <c r="C25" s="27"/>
      <c r="D25" s="29"/>
      <c r="E25" s="26"/>
      <c r="F25" s="28"/>
      <c r="G25" s="25"/>
      <c r="H25" s="15">
        <f t="shared" si="9"/>
      </c>
      <c r="I25" s="25"/>
      <c r="J25" s="26"/>
      <c r="K25" s="26"/>
      <c r="L25" s="27"/>
      <c r="M25" s="14">
        <f t="shared" si="10"/>
        <v>0</v>
      </c>
      <c r="N25" s="44">
        <f t="shared" si="3"/>
        <v>0</v>
      </c>
      <c r="O25" s="44">
        <f t="shared" si="5"/>
        <v>0</v>
      </c>
      <c r="P25" s="44">
        <f t="shared" si="6"/>
        <v>0</v>
      </c>
      <c r="Q25" s="86">
        <f t="shared" si="7"/>
        <v>0</v>
      </c>
      <c r="R25" s="92">
        <f t="shared" si="8"/>
        <v>0</v>
      </c>
      <c r="S25" s="94">
        <f t="shared" si="4"/>
      </c>
      <c r="T25" s="109">
        <f t="shared" si="1"/>
      </c>
    </row>
    <row r="26" spans="1:20" ht="12.75">
      <c r="A26" s="25"/>
      <c r="B26" s="26"/>
      <c r="C26" s="27"/>
      <c r="D26" s="29"/>
      <c r="E26" s="26"/>
      <c r="F26" s="28"/>
      <c r="G26" s="25"/>
      <c r="H26" s="15">
        <f t="shared" si="9"/>
      </c>
      <c r="I26" s="25"/>
      <c r="J26" s="26"/>
      <c r="K26" s="26"/>
      <c r="L26" s="27"/>
      <c r="M26" s="14">
        <f t="shared" si="10"/>
        <v>0</v>
      </c>
      <c r="N26" s="44">
        <f t="shared" si="3"/>
        <v>0</v>
      </c>
      <c r="O26" s="44">
        <f t="shared" si="5"/>
        <v>0</v>
      </c>
      <c r="P26" s="44">
        <f t="shared" si="6"/>
        <v>0</v>
      </c>
      <c r="Q26" s="86">
        <f t="shared" si="7"/>
        <v>0</v>
      </c>
      <c r="R26" s="92">
        <f t="shared" si="8"/>
        <v>0</v>
      </c>
      <c r="S26" s="94">
        <f t="shared" si="4"/>
      </c>
      <c r="T26" s="109">
        <f t="shared" si="1"/>
      </c>
    </row>
    <row r="27" spans="1:20" ht="12.75">
      <c r="A27" s="25"/>
      <c r="B27" s="26"/>
      <c r="C27" s="27"/>
      <c r="D27" s="29"/>
      <c r="E27" s="26"/>
      <c r="F27" s="28"/>
      <c r="G27" s="25"/>
      <c r="H27" s="15">
        <f t="shared" si="9"/>
      </c>
      <c r="I27" s="25"/>
      <c r="J27" s="26"/>
      <c r="K27" s="26"/>
      <c r="L27" s="27"/>
      <c r="M27" s="14">
        <f t="shared" si="10"/>
        <v>0</v>
      </c>
      <c r="N27" s="44">
        <f t="shared" si="3"/>
        <v>0</v>
      </c>
      <c r="O27" s="44">
        <f t="shared" si="5"/>
        <v>0</v>
      </c>
      <c r="P27" s="44">
        <f t="shared" si="6"/>
        <v>0</v>
      </c>
      <c r="Q27" s="86">
        <f t="shared" si="7"/>
        <v>0</v>
      </c>
      <c r="R27" s="92">
        <f t="shared" si="8"/>
        <v>0</v>
      </c>
      <c r="S27" s="94">
        <f t="shared" si="4"/>
      </c>
      <c r="T27" s="109">
        <f t="shared" si="1"/>
      </c>
    </row>
    <row r="28" spans="1:20" ht="12.75">
      <c r="A28" s="25"/>
      <c r="B28" s="26"/>
      <c r="C28" s="27"/>
      <c r="D28" s="29"/>
      <c r="E28" s="26"/>
      <c r="F28" s="28"/>
      <c r="G28" s="25"/>
      <c r="H28" s="15">
        <f t="shared" si="9"/>
      </c>
      <c r="I28" s="25"/>
      <c r="J28" s="26"/>
      <c r="K28" s="26"/>
      <c r="L28" s="27"/>
      <c r="M28" s="14">
        <f t="shared" si="10"/>
        <v>0</v>
      </c>
      <c r="N28" s="44">
        <f t="shared" si="3"/>
        <v>0</v>
      </c>
      <c r="O28" s="44">
        <f t="shared" si="5"/>
        <v>0</v>
      </c>
      <c r="P28" s="44">
        <f t="shared" si="6"/>
        <v>0</v>
      </c>
      <c r="Q28" s="86">
        <f t="shared" si="7"/>
        <v>0</v>
      </c>
      <c r="R28" s="92">
        <f t="shared" si="8"/>
        <v>0</v>
      </c>
      <c r="S28" s="94">
        <f t="shared" si="4"/>
      </c>
      <c r="T28" s="109">
        <f t="shared" si="1"/>
      </c>
    </row>
    <row r="29" spans="1:20" ht="12.75">
      <c r="A29" s="25"/>
      <c r="B29" s="26"/>
      <c r="C29" s="27"/>
      <c r="D29" s="25"/>
      <c r="E29" s="26"/>
      <c r="F29" s="28"/>
      <c r="G29" s="25"/>
      <c r="H29" s="15">
        <f t="shared" si="9"/>
      </c>
      <c r="I29" s="25"/>
      <c r="J29" s="26"/>
      <c r="K29" s="26"/>
      <c r="L29" s="27"/>
      <c r="M29" s="14">
        <f t="shared" si="10"/>
        <v>0</v>
      </c>
      <c r="N29" s="44">
        <f t="shared" si="3"/>
        <v>0</v>
      </c>
      <c r="O29" s="44">
        <f t="shared" si="5"/>
        <v>0</v>
      </c>
      <c r="P29" s="44">
        <f t="shared" si="6"/>
        <v>0</v>
      </c>
      <c r="Q29" s="86">
        <f t="shared" si="7"/>
        <v>0</v>
      </c>
      <c r="R29" s="92">
        <f t="shared" si="8"/>
        <v>0</v>
      </c>
      <c r="S29" s="94">
        <f t="shared" si="4"/>
      </c>
      <c r="T29" s="109">
        <f t="shared" si="1"/>
      </c>
    </row>
    <row r="30" spans="1:20" ht="12.75">
      <c r="A30" s="25"/>
      <c r="B30" s="26"/>
      <c r="C30" s="27"/>
      <c r="D30" s="25"/>
      <c r="E30" s="26"/>
      <c r="F30" s="28"/>
      <c r="G30" s="25"/>
      <c r="H30" s="15">
        <f t="shared" si="9"/>
      </c>
      <c r="I30" s="25"/>
      <c r="J30" s="26"/>
      <c r="K30" s="26"/>
      <c r="L30" s="27"/>
      <c r="M30" s="14">
        <f t="shared" si="10"/>
        <v>0</v>
      </c>
      <c r="N30" s="44">
        <f t="shared" si="3"/>
        <v>0</v>
      </c>
      <c r="O30" s="44">
        <f t="shared" si="5"/>
        <v>0</v>
      </c>
      <c r="P30" s="44">
        <f t="shared" si="6"/>
        <v>0</v>
      </c>
      <c r="Q30" s="86">
        <f t="shared" si="7"/>
        <v>0</v>
      </c>
      <c r="R30" s="92">
        <f t="shared" si="8"/>
        <v>0</v>
      </c>
      <c r="S30" s="94">
        <f t="shared" si="4"/>
      </c>
      <c r="T30" s="109">
        <f t="shared" si="1"/>
      </c>
    </row>
    <row r="31" spans="1:20" ht="12.75">
      <c r="A31" s="25"/>
      <c r="B31" s="26"/>
      <c r="C31" s="27"/>
      <c r="D31" s="25"/>
      <c r="E31" s="26"/>
      <c r="F31" s="28"/>
      <c r="G31" s="25"/>
      <c r="H31" s="15">
        <f t="shared" si="9"/>
      </c>
      <c r="I31" s="25"/>
      <c r="J31" s="26"/>
      <c r="K31" s="26"/>
      <c r="L31" s="27"/>
      <c r="M31" s="14">
        <f t="shared" si="10"/>
        <v>0</v>
      </c>
      <c r="N31" s="44">
        <f t="shared" si="3"/>
        <v>0</v>
      </c>
      <c r="O31" s="44">
        <f t="shared" si="5"/>
        <v>0</v>
      </c>
      <c r="P31" s="44">
        <f t="shared" si="6"/>
        <v>0</v>
      </c>
      <c r="Q31" s="86">
        <f t="shared" si="7"/>
        <v>0</v>
      </c>
      <c r="R31" s="92">
        <f t="shared" si="8"/>
        <v>0</v>
      </c>
      <c r="S31" s="94">
        <f t="shared" si="4"/>
      </c>
      <c r="T31" s="109">
        <f t="shared" si="1"/>
      </c>
    </row>
    <row r="32" spans="1:20" ht="12.75">
      <c r="A32" s="25"/>
      <c r="B32" s="26"/>
      <c r="C32" s="27"/>
      <c r="D32" s="25"/>
      <c r="E32" s="26"/>
      <c r="F32" s="28"/>
      <c r="G32" s="25"/>
      <c r="H32" s="15">
        <f t="shared" si="9"/>
      </c>
      <c r="I32" s="25"/>
      <c r="J32" s="26"/>
      <c r="K32" s="26"/>
      <c r="L32" s="27"/>
      <c r="M32" s="14">
        <f t="shared" si="10"/>
        <v>0</v>
      </c>
      <c r="N32" s="44">
        <f t="shared" si="3"/>
        <v>0</v>
      </c>
      <c r="O32" s="44">
        <f t="shared" si="5"/>
        <v>0</v>
      </c>
      <c r="P32" s="44">
        <f t="shared" si="6"/>
        <v>0</v>
      </c>
      <c r="Q32" s="86">
        <f t="shared" si="7"/>
        <v>0</v>
      </c>
      <c r="R32" s="92">
        <f t="shared" si="8"/>
        <v>0</v>
      </c>
      <c r="S32" s="94">
        <f t="shared" si="4"/>
      </c>
      <c r="T32" s="109">
        <f t="shared" si="1"/>
      </c>
    </row>
    <row r="33" spans="1:20" ht="12.75">
      <c r="A33" s="25"/>
      <c r="B33" s="26"/>
      <c r="C33" s="27"/>
      <c r="D33" s="25"/>
      <c r="E33" s="26"/>
      <c r="F33" s="28"/>
      <c r="G33" s="25"/>
      <c r="H33" s="15">
        <f t="shared" si="9"/>
      </c>
      <c r="I33" s="25"/>
      <c r="J33" s="26"/>
      <c r="K33" s="26"/>
      <c r="L33" s="27"/>
      <c r="M33" s="14">
        <f t="shared" si="10"/>
        <v>0</v>
      </c>
      <c r="N33" s="44">
        <f t="shared" si="3"/>
        <v>0</v>
      </c>
      <c r="O33" s="44">
        <f t="shared" si="5"/>
        <v>0</v>
      </c>
      <c r="P33" s="44">
        <f t="shared" si="6"/>
        <v>0</v>
      </c>
      <c r="Q33" s="86">
        <f t="shared" si="7"/>
        <v>0</v>
      </c>
      <c r="R33" s="92">
        <f t="shared" si="8"/>
        <v>0</v>
      </c>
      <c r="S33" s="94">
        <f t="shared" si="4"/>
      </c>
      <c r="T33" s="109">
        <f t="shared" si="1"/>
      </c>
    </row>
    <row r="34" spans="1:20" ht="12.75">
      <c r="A34" s="25"/>
      <c r="B34" s="26"/>
      <c r="C34" s="27"/>
      <c r="D34" s="25"/>
      <c r="E34" s="26"/>
      <c r="F34" s="28"/>
      <c r="G34" s="25"/>
      <c r="H34" s="15">
        <f t="shared" si="9"/>
      </c>
      <c r="I34" s="25"/>
      <c r="J34" s="26"/>
      <c r="K34" s="26"/>
      <c r="L34" s="27"/>
      <c r="M34" s="14">
        <f t="shared" si="10"/>
        <v>0</v>
      </c>
      <c r="N34" s="44">
        <f t="shared" si="3"/>
        <v>0</v>
      </c>
      <c r="O34" s="44">
        <f t="shared" si="5"/>
        <v>0</v>
      </c>
      <c r="P34" s="44">
        <f t="shared" si="6"/>
        <v>0</v>
      </c>
      <c r="Q34" s="86">
        <f t="shared" si="7"/>
        <v>0</v>
      </c>
      <c r="R34" s="92">
        <f t="shared" si="8"/>
        <v>0</v>
      </c>
      <c r="S34" s="94">
        <f t="shared" si="4"/>
      </c>
      <c r="T34" s="109">
        <f t="shared" si="1"/>
      </c>
    </row>
    <row r="35" spans="1:20" ht="12.75">
      <c r="A35" s="25"/>
      <c r="B35" s="26"/>
      <c r="C35" s="27"/>
      <c r="D35" s="25"/>
      <c r="E35" s="26"/>
      <c r="F35" s="28"/>
      <c r="G35" s="25"/>
      <c r="H35" s="15">
        <f t="shared" si="9"/>
      </c>
      <c r="I35" s="25"/>
      <c r="J35" s="26"/>
      <c r="K35" s="26"/>
      <c r="L35" s="27"/>
      <c r="M35" s="14">
        <f t="shared" si="10"/>
        <v>0</v>
      </c>
      <c r="N35" s="44">
        <f t="shared" si="3"/>
        <v>0</v>
      </c>
      <c r="O35" s="44">
        <f t="shared" si="5"/>
        <v>0</v>
      </c>
      <c r="P35" s="44">
        <f t="shared" si="6"/>
        <v>0</v>
      </c>
      <c r="Q35" s="86">
        <f t="shared" si="7"/>
        <v>0</v>
      </c>
      <c r="R35" s="92">
        <f t="shared" si="8"/>
        <v>0</v>
      </c>
      <c r="S35" s="94">
        <f t="shared" si="4"/>
      </c>
      <c r="T35" s="109">
        <f t="shared" si="1"/>
      </c>
    </row>
    <row r="36" spans="1:20" ht="12.75">
      <c r="A36" s="25"/>
      <c r="B36" s="26"/>
      <c r="C36" s="27"/>
      <c r="D36" s="25"/>
      <c r="E36" s="26"/>
      <c r="F36" s="28"/>
      <c r="G36" s="25"/>
      <c r="H36" s="15">
        <f t="shared" si="9"/>
      </c>
      <c r="I36" s="25"/>
      <c r="J36" s="26"/>
      <c r="K36" s="26"/>
      <c r="L36" s="27"/>
      <c r="M36" s="14">
        <f t="shared" si="10"/>
        <v>0</v>
      </c>
      <c r="N36" s="44">
        <f t="shared" si="3"/>
        <v>0</v>
      </c>
      <c r="O36" s="44">
        <f t="shared" si="5"/>
        <v>0</v>
      </c>
      <c r="P36" s="44">
        <f t="shared" si="6"/>
        <v>0</v>
      </c>
      <c r="Q36" s="86">
        <f t="shared" si="7"/>
        <v>0</v>
      </c>
      <c r="R36" s="92">
        <f t="shared" si="8"/>
        <v>0</v>
      </c>
      <c r="S36" s="94">
        <f t="shared" si="4"/>
      </c>
      <c r="T36" s="109">
        <f t="shared" si="1"/>
      </c>
    </row>
    <row r="37" spans="1:20" ht="12.75">
      <c r="A37" s="25"/>
      <c r="B37" s="26"/>
      <c r="C37" s="27"/>
      <c r="D37" s="25"/>
      <c r="E37" s="26"/>
      <c r="F37" s="28"/>
      <c r="G37" s="25"/>
      <c r="H37" s="15">
        <f t="shared" si="9"/>
      </c>
      <c r="I37" s="25"/>
      <c r="J37" s="26"/>
      <c r="K37" s="26"/>
      <c r="L37" s="27"/>
      <c r="M37" s="14">
        <f t="shared" si="10"/>
        <v>0</v>
      </c>
      <c r="N37" s="44">
        <f t="shared" si="3"/>
        <v>0</v>
      </c>
      <c r="O37" s="44">
        <f t="shared" si="5"/>
        <v>0</v>
      </c>
      <c r="P37" s="44">
        <f t="shared" si="6"/>
        <v>0</v>
      </c>
      <c r="Q37" s="86">
        <f t="shared" si="7"/>
        <v>0</v>
      </c>
      <c r="R37" s="92">
        <f t="shared" si="8"/>
        <v>0</v>
      </c>
      <c r="S37" s="94">
        <f t="shared" si="4"/>
      </c>
      <c r="T37" s="109">
        <f t="shared" si="1"/>
      </c>
    </row>
    <row r="38" spans="1:20" ht="12.75">
      <c r="A38" s="25"/>
      <c r="B38" s="26"/>
      <c r="C38" s="27"/>
      <c r="D38" s="25"/>
      <c r="E38" s="26"/>
      <c r="F38" s="28"/>
      <c r="G38" s="25"/>
      <c r="H38" s="15">
        <f t="shared" si="9"/>
      </c>
      <c r="I38" s="25"/>
      <c r="J38" s="26"/>
      <c r="K38" s="26"/>
      <c r="L38" s="27"/>
      <c r="M38" s="14">
        <f t="shared" si="10"/>
        <v>0</v>
      </c>
      <c r="N38" s="44">
        <f t="shared" si="3"/>
        <v>0</v>
      </c>
      <c r="O38" s="44">
        <f t="shared" si="5"/>
        <v>0</v>
      </c>
      <c r="P38" s="44">
        <f t="shared" si="6"/>
        <v>0</v>
      </c>
      <c r="Q38" s="86">
        <f t="shared" si="7"/>
        <v>0</v>
      </c>
      <c r="R38" s="92">
        <f t="shared" si="8"/>
        <v>0</v>
      </c>
      <c r="S38" s="94">
        <f t="shared" si="4"/>
      </c>
      <c r="T38" s="109">
        <f t="shared" si="1"/>
      </c>
    </row>
    <row r="39" spans="1:20" ht="12.75">
      <c r="A39" s="25"/>
      <c r="B39" s="26"/>
      <c r="C39" s="27"/>
      <c r="D39" s="25"/>
      <c r="E39" s="26"/>
      <c r="F39" s="28"/>
      <c r="G39" s="25"/>
      <c r="H39" s="15">
        <f t="shared" si="9"/>
      </c>
      <c r="I39" s="25"/>
      <c r="J39" s="26"/>
      <c r="K39" s="26"/>
      <c r="L39" s="27"/>
      <c r="M39" s="14">
        <f t="shared" si="10"/>
        <v>0</v>
      </c>
      <c r="N39" s="44">
        <f t="shared" si="3"/>
        <v>0</v>
      </c>
      <c r="O39" s="44">
        <f t="shared" si="5"/>
        <v>0</v>
      </c>
      <c r="P39" s="44">
        <f t="shared" si="6"/>
        <v>0</v>
      </c>
      <c r="Q39" s="86">
        <f t="shared" si="7"/>
        <v>0</v>
      </c>
      <c r="R39" s="92">
        <f t="shared" si="8"/>
        <v>0</v>
      </c>
      <c r="S39" s="94">
        <f t="shared" si="4"/>
      </c>
      <c r="T39" s="109">
        <f t="shared" si="1"/>
      </c>
    </row>
    <row r="40" spans="1:20" ht="12.75">
      <c r="A40" s="25"/>
      <c r="B40" s="26"/>
      <c r="C40" s="27"/>
      <c r="D40" s="25"/>
      <c r="E40" s="26"/>
      <c r="F40" s="28"/>
      <c r="G40" s="25"/>
      <c r="H40" s="15">
        <f t="shared" si="9"/>
      </c>
      <c r="I40" s="25"/>
      <c r="J40" s="26"/>
      <c r="K40" s="26"/>
      <c r="L40" s="27"/>
      <c r="M40" s="14">
        <f t="shared" si="10"/>
        <v>0</v>
      </c>
      <c r="N40" s="44">
        <f t="shared" si="3"/>
        <v>0</v>
      </c>
      <c r="O40" s="44">
        <f t="shared" si="5"/>
        <v>0</v>
      </c>
      <c r="P40" s="44">
        <f t="shared" si="6"/>
        <v>0</v>
      </c>
      <c r="Q40" s="86">
        <f t="shared" si="7"/>
        <v>0</v>
      </c>
      <c r="R40" s="92">
        <f t="shared" si="8"/>
        <v>0</v>
      </c>
      <c r="S40" s="94">
        <f t="shared" si="4"/>
      </c>
      <c r="T40" s="109">
        <f t="shared" si="1"/>
      </c>
    </row>
    <row r="41" spans="1:20" ht="12.75">
      <c r="A41" s="25"/>
      <c r="B41" s="26"/>
      <c r="C41" s="27"/>
      <c r="D41" s="25"/>
      <c r="E41" s="26"/>
      <c r="F41" s="28"/>
      <c r="G41" s="25"/>
      <c r="H41" s="15">
        <f t="shared" si="9"/>
      </c>
      <c r="I41" s="25"/>
      <c r="J41" s="26"/>
      <c r="K41" s="26"/>
      <c r="L41" s="27"/>
      <c r="M41" s="14">
        <f t="shared" si="10"/>
        <v>0</v>
      </c>
      <c r="N41" s="44">
        <f t="shared" si="3"/>
        <v>0</v>
      </c>
      <c r="O41" s="44">
        <f t="shared" si="5"/>
        <v>0</v>
      </c>
      <c r="P41" s="44">
        <f t="shared" si="6"/>
        <v>0</v>
      </c>
      <c r="Q41" s="86">
        <f t="shared" si="7"/>
        <v>0</v>
      </c>
      <c r="R41" s="92">
        <f t="shared" si="8"/>
        <v>0</v>
      </c>
      <c r="S41" s="94">
        <f t="shared" si="4"/>
      </c>
      <c r="T41" s="109">
        <f t="shared" si="1"/>
      </c>
    </row>
    <row r="42" spans="1:20" ht="12.75">
      <c r="A42" s="25"/>
      <c r="B42" s="26"/>
      <c r="C42" s="27"/>
      <c r="D42" s="25"/>
      <c r="E42" s="26"/>
      <c r="F42" s="28"/>
      <c r="G42" s="25"/>
      <c r="H42" s="15">
        <f t="shared" si="9"/>
      </c>
      <c r="I42" s="25"/>
      <c r="J42" s="26"/>
      <c r="K42" s="26"/>
      <c r="L42" s="27"/>
      <c r="M42" s="14">
        <f t="shared" si="10"/>
        <v>0</v>
      </c>
      <c r="N42" s="44">
        <f t="shared" si="3"/>
        <v>0</v>
      </c>
      <c r="O42" s="44">
        <f t="shared" si="5"/>
        <v>0</v>
      </c>
      <c r="P42" s="44">
        <f t="shared" si="6"/>
        <v>0</v>
      </c>
      <c r="Q42" s="86">
        <f t="shared" si="7"/>
        <v>0</v>
      </c>
      <c r="R42" s="92">
        <f t="shared" si="8"/>
        <v>0</v>
      </c>
      <c r="S42" s="94">
        <f t="shared" si="4"/>
      </c>
      <c r="T42" s="109">
        <f t="shared" si="1"/>
      </c>
    </row>
    <row r="43" spans="1:20" ht="12.75">
      <c r="A43" s="25"/>
      <c r="B43" s="26"/>
      <c r="C43" s="27"/>
      <c r="D43" s="25"/>
      <c r="E43" s="26"/>
      <c r="F43" s="28"/>
      <c r="G43" s="25"/>
      <c r="H43" s="15">
        <f t="shared" si="9"/>
      </c>
      <c r="I43" s="25"/>
      <c r="J43" s="26"/>
      <c r="K43" s="26"/>
      <c r="L43" s="27"/>
      <c r="M43" s="14">
        <f t="shared" si="10"/>
        <v>0</v>
      </c>
      <c r="N43" s="44">
        <f t="shared" si="3"/>
        <v>0</v>
      </c>
      <c r="O43" s="44">
        <f t="shared" si="5"/>
        <v>0</v>
      </c>
      <c r="P43" s="44">
        <f t="shared" si="6"/>
        <v>0</v>
      </c>
      <c r="Q43" s="86">
        <f t="shared" si="7"/>
        <v>0</v>
      </c>
      <c r="R43" s="92">
        <f t="shared" si="8"/>
        <v>0</v>
      </c>
      <c r="S43" s="94">
        <f t="shared" si="4"/>
      </c>
      <c r="T43" s="109">
        <f t="shared" si="1"/>
      </c>
    </row>
    <row r="44" spans="1:20" ht="12.75">
      <c r="A44" s="30"/>
      <c r="B44" s="31"/>
      <c r="C44" s="32"/>
      <c r="D44" s="30"/>
      <c r="E44" s="31"/>
      <c r="F44" s="45"/>
      <c r="G44" s="30"/>
      <c r="H44" s="91">
        <f t="shared" si="9"/>
      </c>
      <c r="I44" s="47"/>
      <c r="J44" s="31"/>
      <c r="K44" s="31"/>
      <c r="L44" s="45"/>
      <c r="M44" s="14">
        <f t="shared" si="10"/>
        <v>0</v>
      </c>
      <c r="N44" s="44">
        <f t="shared" si="3"/>
        <v>0</v>
      </c>
      <c r="O44" s="44">
        <f t="shared" si="5"/>
        <v>0</v>
      </c>
      <c r="P44" s="44">
        <f t="shared" si="6"/>
        <v>0</v>
      </c>
      <c r="Q44" s="87">
        <f t="shared" si="7"/>
        <v>0</v>
      </c>
      <c r="R44" s="92">
        <f t="shared" si="8"/>
        <v>0</v>
      </c>
      <c r="S44" s="94">
        <f t="shared" si="4"/>
      </c>
      <c r="T44" s="109">
        <f t="shared" si="1"/>
      </c>
    </row>
    <row r="45" spans="1:20" ht="12.75">
      <c r="A45" s="30"/>
      <c r="B45" s="31"/>
      <c r="C45" s="32"/>
      <c r="D45" s="30"/>
      <c r="E45" s="31"/>
      <c r="F45" s="45"/>
      <c r="G45" s="30"/>
      <c r="H45" s="91">
        <f t="shared" si="9"/>
      </c>
      <c r="I45" s="47"/>
      <c r="J45" s="31"/>
      <c r="K45" s="31"/>
      <c r="L45" s="45"/>
      <c r="M45" s="14">
        <f t="shared" si="10"/>
        <v>0</v>
      </c>
      <c r="N45" s="44">
        <f t="shared" si="3"/>
        <v>0</v>
      </c>
      <c r="O45" s="44">
        <f t="shared" si="5"/>
        <v>0</v>
      </c>
      <c r="P45" s="44">
        <f t="shared" si="6"/>
        <v>0</v>
      </c>
      <c r="Q45" s="87">
        <f aca="true" t="shared" si="11" ref="Q45:Q100">M45-P45</f>
        <v>0</v>
      </c>
      <c r="R45" s="92">
        <f t="shared" si="8"/>
        <v>0</v>
      </c>
      <c r="S45" s="94">
        <f t="shared" si="4"/>
      </c>
      <c r="T45" s="109">
        <f t="shared" si="1"/>
      </c>
    </row>
    <row r="46" spans="1:20" ht="12.75">
      <c r="A46" s="30"/>
      <c r="B46" s="31"/>
      <c r="C46" s="32"/>
      <c r="D46" s="30"/>
      <c r="E46" s="31"/>
      <c r="F46" s="45"/>
      <c r="G46" s="30"/>
      <c r="H46" s="91">
        <f t="shared" si="9"/>
      </c>
      <c r="I46" s="47"/>
      <c r="J46" s="31"/>
      <c r="K46" s="31"/>
      <c r="L46" s="45"/>
      <c r="M46" s="14">
        <f t="shared" si="10"/>
        <v>0</v>
      </c>
      <c r="N46" s="44">
        <f t="shared" si="3"/>
        <v>0</v>
      </c>
      <c r="O46" s="44">
        <f t="shared" si="5"/>
        <v>0</v>
      </c>
      <c r="P46" s="44">
        <f t="shared" si="6"/>
        <v>0</v>
      </c>
      <c r="Q46" s="87">
        <f t="shared" si="11"/>
        <v>0</v>
      </c>
      <c r="R46" s="92">
        <f t="shared" si="8"/>
        <v>0</v>
      </c>
      <c r="S46" s="94">
        <f t="shared" si="4"/>
      </c>
      <c r="T46" s="109">
        <f t="shared" si="1"/>
      </c>
    </row>
    <row r="47" spans="1:20" ht="12.75">
      <c r="A47" s="30"/>
      <c r="B47" s="31"/>
      <c r="C47" s="32"/>
      <c r="D47" s="30"/>
      <c r="E47" s="31"/>
      <c r="F47" s="45"/>
      <c r="G47" s="30"/>
      <c r="H47" s="91">
        <f t="shared" si="9"/>
      </c>
      <c r="I47" s="47"/>
      <c r="J47" s="31"/>
      <c r="K47" s="31"/>
      <c r="L47" s="45"/>
      <c r="M47" s="14">
        <f t="shared" si="10"/>
        <v>0</v>
      </c>
      <c r="N47" s="44">
        <f t="shared" si="3"/>
        <v>0</v>
      </c>
      <c r="O47" s="44">
        <f t="shared" si="5"/>
        <v>0</v>
      </c>
      <c r="P47" s="44">
        <f t="shared" si="6"/>
        <v>0</v>
      </c>
      <c r="Q47" s="87">
        <f t="shared" si="11"/>
        <v>0</v>
      </c>
      <c r="R47" s="92">
        <f t="shared" si="8"/>
        <v>0</v>
      </c>
      <c r="S47" s="94">
        <f t="shared" si="4"/>
      </c>
      <c r="T47" s="109">
        <f t="shared" si="1"/>
      </c>
    </row>
    <row r="48" spans="1:20" ht="12.75">
      <c r="A48" s="30"/>
      <c r="B48" s="31"/>
      <c r="C48" s="32"/>
      <c r="D48" s="30"/>
      <c r="E48" s="31"/>
      <c r="F48" s="45"/>
      <c r="G48" s="30"/>
      <c r="H48" s="91">
        <f t="shared" si="9"/>
      </c>
      <c r="I48" s="47"/>
      <c r="J48" s="31"/>
      <c r="K48" s="31"/>
      <c r="L48" s="45"/>
      <c r="M48" s="14">
        <f t="shared" si="10"/>
        <v>0</v>
      </c>
      <c r="N48" s="44">
        <f t="shared" si="3"/>
        <v>0</v>
      </c>
      <c r="O48" s="44">
        <f t="shared" si="5"/>
        <v>0</v>
      </c>
      <c r="P48" s="44">
        <f t="shared" si="6"/>
        <v>0</v>
      </c>
      <c r="Q48" s="87">
        <f t="shared" si="11"/>
        <v>0</v>
      </c>
      <c r="R48" s="92">
        <f t="shared" si="8"/>
        <v>0</v>
      </c>
      <c r="S48" s="94">
        <f t="shared" si="4"/>
      </c>
      <c r="T48" s="109">
        <f t="shared" si="1"/>
      </c>
    </row>
    <row r="49" spans="1:20" ht="12.75">
      <c r="A49" s="30"/>
      <c r="B49" s="31"/>
      <c r="C49" s="32"/>
      <c r="D49" s="30"/>
      <c r="E49" s="31"/>
      <c r="F49" s="45"/>
      <c r="G49" s="30"/>
      <c r="H49" s="91">
        <f t="shared" si="9"/>
      </c>
      <c r="I49" s="47"/>
      <c r="J49" s="31"/>
      <c r="K49" s="31"/>
      <c r="L49" s="45"/>
      <c r="M49" s="14">
        <f t="shared" si="10"/>
        <v>0</v>
      </c>
      <c r="N49" s="44">
        <f t="shared" si="3"/>
        <v>0</v>
      </c>
      <c r="O49" s="44">
        <f t="shared" si="5"/>
        <v>0</v>
      </c>
      <c r="P49" s="44">
        <f t="shared" si="6"/>
        <v>0</v>
      </c>
      <c r="Q49" s="87">
        <f t="shared" si="11"/>
        <v>0</v>
      </c>
      <c r="R49" s="92">
        <f t="shared" si="8"/>
        <v>0</v>
      </c>
      <c r="S49" s="94">
        <f t="shared" si="4"/>
      </c>
      <c r="T49" s="109">
        <f t="shared" si="1"/>
      </c>
    </row>
    <row r="50" spans="1:20" ht="12.75">
      <c r="A50" s="30"/>
      <c r="B50" s="31"/>
      <c r="C50" s="32"/>
      <c r="D50" s="30"/>
      <c r="E50" s="31"/>
      <c r="F50" s="45"/>
      <c r="G50" s="30"/>
      <c r="H50" s="91">
        <f t="shared" si="9"/>
      </c>
      <c r="I50" s="47"/>
      <c r="J50" s="31"/>
      <c r="K50" s="31"/>
      <c r="L50" s="45"/>
      <c r="M50" s="14">
        <f t="shared" si="10"/>
        <v>0</v>
      </c>
      <c r="N50" s="44">
        <f t="shared" si="3"/>
        <v>0</v>
      </c>
      <c r="O50" s="44">
        <f t="shared" si="5"/>
        <v>0</v>
      </c>
      <c r="P50" s="44">
        <f t="shared" si="6"/>
        <v>0</v>
      </c>
      <c r="Q50" s="87">
        <f t="shared" si="11"/>
        <v>0</v>
      </c>
      <c r="R50" s="92">
        <f t="shared" si="8"/>
        <v>0</v>
      </c>
      <c r="S50" s="94">
        <f t="shared" si="4"/>
      </c>
      <c r="T50" s="109">
        <f t="shared" si="1"/>
      </c>
    </row>
    <row r="51" spans="1:20" ht="12.75">
      <c r="A51" s="30"/>
      <c r="B51" s="31"/>
      <c r="C51" s="32"/>
      <c r="D51" s="30"/>
      <c r="E51" s="31"/>
      <c r="F51" s="45"/>
      <c r="G51" s="30"/>
      <c r="H51" s="91">
        <f t="shared" si="9"/>
      </c>
      <c r="I51" s="47"/>
      <c r="J51" s="31"/>
      <c r="K51" s="31"/>
      <c r="L51" s="45"/>
      <c r="M51" s="14">
        <f t="shared" si="10"/>
        <v>0</v>
      </c>
      <c r="N51" s="44">
        <f t="shared" si="3"/>
        <v>0</v>
      </c>
      <c r="O51" s="44">
        <f t="shared" si="5"/>
        <v>0</v>
      </c>
      <c r="P51" s="44">
        <f t="shared" si="6"/>
        <v>0</v>
      </c>
      <c r="Q51" s="87">
        <f t="shared" si="11"/>
        <v>0</v>
      </c>
      <c r="R51" s="92">
        <f t="shared" si="8"/>
        <v>0</v>
      </c>
      <c r="S51" s="94">
        <f t="shared" si="4"/>
      </c>
      <c r="T51" s="109">
        <f t="shared" si="1"/>
      </c>
    </row>
    <row r="52" spans="1:20" ht="12.75">
      <c r="A52" s="30"/>
      <c r="B52" s="31"/>
      <c r="C52" s="32"/>
      <c r="D52" s="30"/>
      <c r="E52" s="31"/>
      <c r="F52" s="45"/>
      <c r="G52" s="30"/>
      <c r="H52" s="91">
        <f t="shared" si="9"/>
      </c>
      <c r="I52" s="47"/>
      <c r="J52" s="31"/>
      <c r="K52" s="31"/>
      <c r="L52" s="45"/>
      <c r="M52" s="14">
        <f t="shared" si="10"/>
        <v>0</v>
      </c>
      <c r="N52" s="44">
        <f t="shared" si="3"/>
        <v>0</v>
      </c>
      <c r="O52" s="44">
        <f t="shared" si="5"/>
        <v>0</v>
      </c>
      <c r="P52" s="44">
        <f t="shared" si="6"/>
        <v>0</v>
      </c>
      <c r="Q52" s="87">
        <f t="shared" si="11"/>
        <v>0</v>
      </c>
      <c r="R52" s="92">
        <f t="shared" si="8"/>
        <v>0</v>
      </c>
      <c r="S52" s="94">
        <f t="shared" si="4"/>
      </c>
      <c r="T52" s="109">
        <f t="shared" si="1"/>
      </c>
    </row>
    <row r="53" spans="1:20" ht="12.75">
      <c r="A53" s="30"/>
      <c r="B53" s="31"/>
      <c r="C53" s="32"/>
      <c r="D53" s="30"/>
      <c r="E53" s="31"/>
      <c r="F53" s="45"/>
      <c r="G53" s="30"/>
      <c r="H53" s="91">
        <f t="shared" si="9"/>
      </c>
      <c r="I53" s="47"/>
      <c r="J53" s="31"/>
      <c r="K53" s="31"/>
      <c r="L53" s="45"/>
      <c r="M53" s="14">
        <f t="shared" si="10"/>
        <v>0</v>
      </c>
      <c r="N53" s="44">
        <f t="shared" si="3"/>
        <v>0</v>
      </c>
      <c r="O53" s="44">
        <f t="shared" si="5"/>
        <v>0</v>
      </c>
      <c r="P53" s="44">
        <f t="shared" si="6"/>
        <v>0</v>
      </c>
      <c r="Q53" s="87">
        <f t="shared" si="11"/>
        <v>0</v>
      </c>
      <c r="R53" s="92">
        <f t="shared" si="8"/>
        <v>0</v>
      </c>
      <c r="S53" s="94">
        <f t="shared" si="4"/>
      </c>
      <c r="T53" s="109">
        <f t="shared" si="1"/>
      </c>
    </row>
    <row r="54" spans="1:20" ht="12.75">
      <c r="A54" s="30"/>
      <c r="B54" s="31"/>
      <c r="C54" s="32"/>
      <c r="D54" s="30"/>
      <c r="E54" s="31"/>
      <c r="F54" s="45"/>
      <c r="G54" s="30"/>
      <c r="H54" s="91">
        <f t="shared" si="9"/>
      </c>
      <c r="I54" s="47"/>
      <c r="J54" s="31"/>
      <c r="K54" s="31"/>
      <c r="L54" s="45"/>
      <c r="M54" s="14">
        <f t="shared" si="10"/>
        <v>0</v>
      </c>
      <c r="N54" s="44">
        <f t="shared" si="3"/>
        <v>0</v>
      </c>
      <c r="O54" s="44">
        <f t="shared" si="5"/>
        <v>0</v>
      </c>
      <c r="P54" s="44">
        <f t="shared" si="6"/>
        <v>0</v>
      </c>
      <c r="Q54" s="87">
        <f t="shared" si="11"/>
        <v>0</v>
      </c>
      <c r="R54" s="92">
        <f t="shared" si="8"/>
        <v>0</v>
      </c>
      <c r="S54" s="94">
        <f t="shared" si="4"/>
      </c>
      <c r="T54" s="109">
        <f t="shared" si="1"/>
      </c>
    </row>
    <row r="55" spans="1:20" ht="12.75">
      <c r="A55" s="30"/>
      <c r="B55" s="31"/>
      <c r="C55" s="32"/>
      <c r="D55" s="30"/>
      <c r="E55" s="31"/>
      <c r="F55" s="45"/>
      <c r="G55" s="30"/>
      <c r="H55" s="91">
        <f t="shared" si="9"/>
      </c>
      <c r="I55" s="47"/>
      <c r="J55" s="31"/>
      <c r="K55" s="31"/>
      <c r="L55" s="45"/>
      <c r="M55" s="14">
        <f t="shared" si="10"/>
        <v>0</v>
      </c>
      <c r="N55" s="44">
        <f t="shared" si="3"/>
        <v>0</v>
      </c>
      <c r="O55" s="44">
        <f t="shared" si="5"/>
        <v>0</v>
      </c>
      <c r="P55" s="44">
        <f t="shared" si="6"/>
        <v>0</v>
      </c>
      <c r="Q55" s="87">
        <f t="shared" si="11"/>
        <v>0</v>
      </c>
      <c r="R55" s="92">
        <f t="shared" si="8"/>
        <v>0</v>
      </c>
      <c r="S55" s="94">
        <f t="shared" si="4"/>
      </c>
      <c r="T55" s="109">
        <f t="shared" si="1"/>
      </c>
    </row>
    <row r="56" spans="1:20" ht="12.75">
      <c r="A56" s="30"/>
      <c r="B56" s="31"/>
      <c r="C56" s="32"/>
      <c r="D56" s="30"/>
      <c r="E56" s="31"/>
      <c r="F56" s="45"/>
      <c r="G56" s="30"/>
      <c r="H56" s="91">
        <f t="shared" si="9"/>
      </c>
      <c r="I56" s="47"/>
      <c r="J56" s="31"/>
      <c r="K56" s="31"/>
      <c r="L56" s="45"/>
      <c r="M56" s="14">
        <f t="shared" si="10"/>
        <v>0</v>
      </c>
      <c r="N56" s="44">
        <f t="shared" si="3"/>
        <v>0</v>
      </c>
      <c r="O56" s="44">
        <f t="shared" si="5"/>
        <v>0</v>
      </c>
      <c r="P56" s="44">
        <f t="shared" si="6"/>
        <v>0</v>
      </c>
      <c r="Q56" s="87">
        <f t="shared" si="11"/>
        <v>0</v>
      </c>
      <c r="R56" s="92">
        <f t="shared" si="8"/>
        <v>0</v>
      </c>
      <c r="S56" s="94">
        <f t="shared" si="4"/>
      </c>
      <c r="T56" s="109">
        <f t="shared" si="1"/>
      </c>
    </row>
    <row r="57" spans="1:20" ht="12.75">
      <c r="A57" s="30"/>
      <c r="B57" s="31"/>
      <c r="C57" s="32"/>
      <c r="D57" s="30"/>
      <c r="E57" s="31"/>
      <c r="F57" s="45"/>
      <c r="G57" s="30"/>
      <c r="H57" s="91">
        <f t="shared" si="9"/>
      </c>
      <c r="I57" s="47"/>
      <c r="J57" s="31"/>
      <c r="K57" s="31"/>
      <c r="L57" s="45"/>
      <c r="M57" s="14">
        <f t="shared" si="10"/>
        <v>0</v>
      </c>
      <c r="N57" s="44">
        <f t="shared" si="3"/>
        <v>0</v>
      </c>
      <c r="O57" s="44">
        <f t="shared" si="5"/>
        <v>0</v>
      </c>
      <c r="P57" s="44">
        <f t="shared" si="6"/>
        <v>0</v>
      </c>
      <c r="Q57" s="87">
        <f t="shared" si="11"/>
        <v>0</v>
      </c>
      <c r="R57" s="92">
        <f t="shared" si="8"/>
        <v>0</v>
      </c>
      <c r="S57" s="94">
        <f t="shared" si="4"/>
      </c>
      <c r="T57" s="109">
        <f t="shared" si="1"/>
      </c>
    </row>
    <row r="58" spans="1:20" ht="12.75">
      <c r="A58" s="30"/>
      <c r="B58" s="31"/>
      <c r="C58" s="32"/>
      <c r="D58" s="30"/>
      <c r="E58" s="31"/>
      <c r="F58" s="45"/>
      <c r="G58" s="30"/>
      <c r="H58" s="91">
        <f t="shared" si="9"/>
      </c>
      <c r="I58" s="47"/>
      <c r="J58" s="31"/>
      <c r="K58" s="31"/>
      <c r="L58" s="45"/>
      <c r="M58" s="14">
        <f t="shared" si="10"/>
        <v>0</v>
      </c>
      <c r="N58" s="44">
        <f t="shared" si="3"/>
        <v>0</v>
      </c>
      <c r="O58" s="44">
        <f t="shared" si="5"/>
        <v>0</v>
      </c>
      <c r="P58" s="44">
        <f t="shared" si="6"/>
        <v>0</v>
      </c>
      <c r="Q58" s="87">
        <f t="shared" si="11"/>
        <v>0</v>
      </c>
      <c r="R58" s="92">
        <f t="shared" si="8"/>
        <v>0</v>
      </c>
      <c r="S58" s="94">
        <f t="shared" si="4"/>
      </c>
      <c r="T58" s="109">
        <f t="shared" si="1"/>
      </c>
    </row>
    <row r="59" spans="1:20" ht="12.75">
      <c r="A59" s="30"/>
      <c r="B59" s="31"/>
      <c r="C59" s="32"/>
      <c r="D59" s="30"/>
      <c r="E59" s="31"/>
      <c r="F59" s="45"/>
      <c r="G59" s="30"/>
      <c r="H59" s="91">
        <f t="shared" si="9"/>
      </c>
      <c r="I59" s="47"/>
      <c r="J59" s="31"/>
      <c r="K59" s="31"/>
      <c r="L59" s="45"/>
      <c r="M59" s="14">
        <f t="shared" si="10"/>
        <v>0</v>
      </c>
      <c r="N59" s="44">
        <f t="shared" si="3"/>
        <v>0</v>
      </c>
      <c r="O59" s="44">
        <f t="shared" si="5"/>
        <v>0</v>
      </c>
      <c r="P59" s="44">
        <f t="shared" si="6"/>
        <v>0</v>
      </c>
      <c r="Q59" s="87">
        <f t="shared" si="11"/>
        <v>0</v>
      </c>
      <c r="R59" s="92">
        <f t="shared" si="8"/>
        <v>0</v>
      </c>
      <c r="S59" s="94">
        <f t="shared" si="4"/>
      </c>
      <c r="T59" s="109">
        <f t="shared" si="1"/>
      </c>
    </row>
    <row r="60" spans="1:20" ht="12.75">
      <c r="A60" s="30"/>
      <c r="B60" s="31"/>
      <c r="C60" s="32"/>
      <c r="D60" s="30"/>
      <c r="E60" s="31"/>
      <c r="F60" s="45"/>
      <c r="G60" s="30"/>
      <c r="H60" s="91">
        <f t="shared" si="9"/>
      </c>
      <c r="I60" s="47"/>
      <c r="J60" s="31"/>
      <c r="K60" s="31"/>
      <c r="L60" s="45"/>
      <c r="M60" s="14">
        <f t="shared" si="10"/>
        <v>0</v>
      </c>
      <c r="N60" s="44">
        <f t="shared" si="3"/>
        <v>0</v>
      </c>
      <c r="O60" s="44">
        <f t="shared" si="5"/>
        <v>0</v>
      </c>
      <c r="P60" s="44">
        <f t="shared" si="6"/>
        <v>0</v>
      </c>
      <c r="Q60" s="87">
        <f t="shared" si="11"/>
        <v>0</v>
      </c>
      <c r="R60" s="92">
        <f t="shared" si="8"/>
        <v>0</v>
      </c>
      <c r="S60" s="94">
        <f t="shared" si="4"/>
      </c>
      <c r="T60" s="109">
        <f t="shared" si="1"/>
      </c>
    </row>
    <row r="61" spans="1:20" ht="12.75">
      <c r="A61" s="30"/>
      <c r="B61" s="31"/>
      <c r="C61" s="32"/>
      <c r="D61" s="30"/>
      <c r="E61" s="31"/>
      <c r="F61" s="45"/>
      <c r="G61" s="30"/>
      <c r="H61" s="91">
        <f t="shared" si="9"/>
      </c>
      <c r="I61" s="47"/>
      <c r="J61" s="31"/>
      <c r="K61" s="31"/>
      <c r="L61" s="45"/>
      <c r="M61" s="14">
        <f t="shared" si="10"/>
        <v>0</v>
      </c>
      <c r="N61" s="44">
        <f t="shared" si="3"/>
        <v>0</v>
      </c>
      <c r="O61" s="44">
        <f t="shared" si="5"/>
        <v>0</v>
      </c>
      <c r="P61" s="44">
        <f t="shared" si="6"/>
        <v>0</v>
      </c>
      <c r="Q61" s="87">
        <f t="shared" si="11"/>
        <v>0</v>
      </c>
      <c r="R61" s="92">
        <f t="shared" si="8"/>
        <v>0</v>
      </c>
      <c r="S61" s="94">
        <f t="shared" si="4"/>
      </c>
      <c r="T61" s="109">
        <f t="shared" si="1"/>
      </c>
    </row>
    <row r="62" spans="1:20" ht="12.75">
      <c r="A62" s="30"/>
      <c r="B62" s="31"/>
      <c r="C62" s="32"/>
      <c r="D62" s="30"/>
      <c r="E62" s="31"/>
      <c r="F62" s="45"/>
      <c r="G62" s="30"/>
      <c r="H62" s="91">
        <f t="shared" si="9"/>
      </c>
      <c r="I62" s="47"/>
      <c r="J62" s="31"/>
      <c r="K62" s="31"/>
      <c r="L62" s="45"/>
      <c r="M62" s="14">
        <f t="shared" si="10"/>
        <v>0</v>
      </c>
      <c r="N62" s="44">
        <f t="shared" si="3"/>
        <v>0</v>
      </c>
      <c r="O62" s="44">
        <f t="shared" si="5"/>
        <v>0</v>
      </c>
      <c r="P62" s="44">
        <f t="shared" si="6"/>
        <v>0</v>
      </c>
      <c r="Q62" s="87">
        <f t="shared" si="11"/>
        <v>0</v>
      </c>
      <c r="R62" s="92">
        <f t="shared" si="8"/>
        <v>0</v>
      </c>
      <c r="S62" s="94">
        <f t="shared" si="4"/>
      </c>
      <c r="T62" s="109">
        <f t="shared" si="1"/>
      </c>
    </row>
    <row r="63" spans="1:20" ht="12.75">
      <c r="A63" s="30"/>
      <c r="B63" s="31"/>
      <c r="C63" s="32"/>
      <c r="D63" s="30"/>
      <c r="E63" s="31"/>
      <c r="F63" s="45"/>
      <c r="G63" s="30"/>
      <c r="H63" s="91">
        <f t="shared" si="9"/>
      </c>
      <c r="I63" s="47"/>
      <c r="J63" s="31"/>
      <c r="K63" s="31"/>
      <c r="L63" s="45"/>
      <c r="M63" s="14">
        <f t="shared" si="10"/>
        <v>0</v>
      </c>
      <c r="N63" s="44">
        <f t="shared" si="3"/>
        <v>0</v>
      </c>
      <c r="O63" s="44">
        <f t="shared" si="5"/>
        <v>0</v>
      </c>
      <c r="P63" s="44">
        <f t="shared" si="6"/>
        <v>0</v>
      </c>
      <c r="Q63" s="87">
        <f t="shared" si="11"/>
        <v>0</v>
      </c>
      <c r="R63" s="92">
        <f t="shared" si="8"/>
        <v>0</v>
      </c>
      <c r="S63" s="94">
        <f t="shared" si="4"/>
      </c>
      <c r="T63" s="109">
        <f t="shared" si="1"/>
      </c>
    </row>
    <row r="64" spans="1:20" ht="12.75">
      <c r="A64" s="30"/>
      <c r="B64" s="31"/>
      <c r="C64" s="32"/>
      <c r="D64" s="30"/>
      <c r="E64" s="31"/>
      <c r="F64" s="45"/>
      <c r="G64" s="30"/>
      <c r="H64" s="91">
        <f t="shared" si="9"/>
      </c>
      <c r="I64" s="47"/>
      <c r="J64" s="31"/>
      <c r="K64" s="31"/>
      <c r="L64" s="45"/>
      <c r="M64" s="14">
        <f t="shared" si="10"/>
        <v>0</v>
      </c>
      <c r="N64" s="44">
        <f t="shared" si="3"/>
        <v>0</v>
      </c>
      <c r="O64" s="44">
        <f t="shared" si="5"/>
        <v>0</v>
      </c>
      <c r="P64" s="44">
        <f t="shared" si="6"/>
        <v>0</v>
      </c>
      <c r="Q64" s="87">
        <f t="shared" si="11"/>
        <v>0</v>
      </c>
      <c r="R64" s="92">
        <f t="shared" si="8"/>
        <v>0</v>
      </c>
      <c r="S64" s="94">
        <f t="shared" si="4"/>
      </c>
      <c r="T64" s="109">
        <f t="shared" si="1"/>
      </c>
    </row>
    <row r="65" spans="1:20" ht="12.75">
      <c r="A65" s="30"/>
      <c r="B65" s="31"/>
      <c r="C65" s="32"/>
      <c r="D65" s="30"/>
      <c r="E65" s="31"/>
      <c r="F65" s="45"/>
      <c r="G65" s="30"/>
      <c r="H65" s="91">
        <f t="shared" si="9"/>
      </c>
      <c r="I65" s="47"/>
      <c r="J65" s="31"/>
      <c r="K65" s="31"/>
      <c r="L65" s="45"/>
      <c r="M65" s="14">
        <f t="shared" si="10"/>
        <v>0</v>
      </c>
      <c r="N65" s="44">
        <f t="shared" si="3"/>
        <v>0</v>
      </c>
      <c r="O65" s="44">
        <f t="shared" si="5"/>
        <v>0</v>
      </c>
      <c r="P65" s="44">
        <f t="shared" si="6"/>
        <v>0</v>
      </c>
      <c r="Q65" s="87">
        <f t="shared" si="11"/>
        <v>0</v>
      </c>
      <c r="R65" s="92">
        <f t="shared" si="8"/>
        <v>0</v>
      </c>
      <c r="S65" s="94">
        <f t="shared" si="4"/>
      </c>
      <c r="T65" s="109">
        <f t="shared" si="1"/>
      </c>
    </row>
    <row r="66" spans="1:20" ht="12.75">
      <c r="A66" s="30"/>
      <c r="B66" s="31"/>
      <c r="C66" s="32"/>
      <c r="D66" s="30"/>
      <c r="E66" s="31"/>
      <c r="F66" s="45"/>
      <c r="G66" s="30"/>
      <c r="H66" s="91">
        <f t="shared" si="9"/>
      </c>
      <c r="I66" s="47"/>
      <c r="J66" s="31"/>
      <c r="K66" s="31"/>
      <c r="L66" s="45"/>
      <c r="M66" s="14">
        <f t="shared" si="10"/>
        <v>0</v>
      </c>
      <c r="N66" s="44">
        <f t="shared" si="3"/>
        <v>0</v>
      </c>
      <c r="O66" s="44">
        <f t="shared" si="5"/>
        <v>0</v>
      </c>
      <c r="P66" s="44">
        <f t="shared" si="6"/>
        <v>0</v>
      </c>
      <c r="Q66" s="87">
        <f t="shared" si="11"/>
        <v>0</v>
      </c>
      <c r="R66" s="92">
        <f t="shared" si="8"/>
        <v>0</v>
      </c>
      <c r="S66" s="94">
        <f t="shared" si="4"/>
      </c>
      <c r="T66" s="109">
        <f t="shared" si="1"/>
      </c>
    </row>
    <row r="67" spans="1:20" ht="12.75">
      <c r="A67" s="30"/>
      <c r="B67" s="31"/>
      <c r="C67" s="32"/>
      <c r="D67" s="30"/>
      <c r="E67" s="31"/>
      <c r="F67" s="45"/>
      <c r="G67" s="30"/>
      <c r="H67" s="91">
        <f t="shared" si="9"/>
      </c>
      <c r="I67" s="47"/>
      <c r="J67" s="31"/>
      <c r="K67" s="31"/>
      <c r="L67" s="45"/>
      <c r="M67" s="14">
        <f t="shared" si="10"/>
        <v>0</v>
      </c>
      <c r="N67" s="44">
        <f t="shared" si="3"/>
        <v>0</v>
      </c>
      <c r="O67" s="44">
        <f t="shared" si="5"/>
        <v>0</v>
      </c>
      <c r="P67" s="44">
        <f t="shared" si="6"/>
        <v>0</v>
      </c>
      <c r="Q67" s="87">
        <f t="shared" si="11"/>
        <v>0</v>
      </c>
      <c r="R67" s="92">
        <f t="shared" si="8"/>
        <v>0</v>
      </c>
      <c r="S67" s="94">
        <f t="shared" si="4"/>
      </c>
      <c r="T67" s="109">
        <f t="shared" si="1"/>
      </c>
    </row>
    <row r="68" spans="1:20" ht="12.75">
      <c r="A68" s="30"/>
      <c r="B68" s="31"/>
      <c r="C68" s="32"/>
      <c r="D68" s="30"/>
      <c r="E68" s="31"/>
      <c r="F68" s="45"/>
      <c r="G68" s="30"/>
      <c r="H68" s="91">
        <f t="shared" si="9"/>
      </c>
      <c r="I68" s="47"/>
      <c r="J68" s="31"/>
      <c r="K68" s="31"/>
      <c r="L68" s="45"/>
      <c r="M68" s="14">
        <f t="shared" si="10"/>
        <v>0</v>
      </c>
      <c r="N68" s="44">
        <f t="shared" si="3"/>
        <v>0</v>
      </c>
      <c r="O68" s="44">
        <f t="shared" si="5"/>
        <v>0</v>
      </c>
      <c r="P68" s="44">
        <f t="shared" si="6"/>
        <v>0</v>
      </c>
      <c r="Q68" s="87">
        <f t="shared" si="11"/>
        <v>0</v>
      </c>
      <c r="R68" s="92">
        <f t="shared" si="8"/>
        <v>0</v>
      </c>
      <c r="S68" s="94">
        <f t="shared" si="4"/>
      </c>
      <c r="T68" s="109">
        <f t="shared" si="1"/>
      </c>
    </row>
    <row r="69" spans="1:20" ht="12.75">
      <c r="A69" s="30"/>
      <c r="B69" s="31"/>
      <c r="C69" s="32"/>
      <c r="D69" s="30"/>
      <c r="E69" s="31"/>
      <c r="F69" s="45"/>
      <c r="G69" s="30"/>
      <c r="H69" s="91">
        <f t="shared" si="9"/>
      </c>
      <c r="I69" s="47"/>
      <c r="J69" s="31"/>
      <c r="K69" s="31"/>
      <c r="L69" s="45"/>
      <c r="M69" s="14">
        <f t="shared" si="10"/>
        <v>0</v>
      </c>
      <c r="N69" s="44">
        <f t="shared" si="3"/>
        <v>0</v>
      </c>
      <c r="O69" s="44">
        <f t="shared" si="5"/>
        <v>0</v>
      </c>
      <c r="P69" s="44">
        <f t="shared" si="6"/>
        <v>0</v>
      </c>
      <c r="Q69" s="87">
        <f t="shared" si="11"/>
        <v>0</v>
      </c>
      <c r="R69" s="92">
        <f t="shared" si="8"/>
        <v>0</v>
      </c>
      <c r="S69" s="94">
        <f t="shared" si="4"/>
      </c>
      <c r="T69" s="109">
        <f aca="true" t="shared" si="12" ref="T69:T100">IF(ISERROR((S69-H69)/G69),"",(S69-H69)/G69)</f>
      </c>
    </row>
    <row r="70" spans="1:20" ht="12.75">
      <c r="A70" s="30"/>
      <c r="B70" s="31"/>
      <c r="C70" s="32"/>
      <c r="D70" s="30"/>
      <c r="E70" s="31"/>
      <c r="F70" s="45"/>
      <c r="G70" s="30"/>
      <c r="H70" s="91">
        <f t="shared" si="9"/>
      </c>
      <c r="I70" s="47"/>
      <c r="J70" s="31"/>
      <c r="K70" s="31"/>
      <c r="L70" s="45"/>
      <c r="M70" s="14">
        <f t="shared" si="10"/>
        <v>0</v>
      </c>
      <c r="N70" s="44">
        <f aca="true" t="shared" si="13" ref="N70:N100">IF($F$2&gt;S70,M70,IF((IF(ISERROR(((($F$2-H70)/T70)/G70)*M70),0,((($F$2-H70)/T70)/G70)*M70))&lt;0,0,IF(ISERROR(((($F$2-H70)/T70)/G70)*M70),0,((($F$2-H70)/T70)/G70)*M70)))</f>
        <v>0</v>
      </c>
      <c r="O70" s="44">
        <f t="shared" si="5"/>
        <v>0</v>
      </c>
      <c r="P70" s="44">
        <f t="shared" si="6"/>
        <v>0</v>
      </c>
      <c r="Q70" s="87">
        <f t="shared" si="11"/>
        <v>0</v>
      </c>
      <c r="R70" s="92">
        <f t="shared" si="8"/>
        <v>0</v>
      </c>
      <c r="S70" s="94">
        <f aca="true" t="shared" si="14" ref="S70:S100">IF(ISERROR(_XLL.EDATUM(H70,G70*12)),"",_XLL.EDATUM(H70,G70*12))</f>
      </c>
      <c r="T70" s="109">
        <f t="shared" si="12"/>
      </c>
    </row>
    <row r="71" spans="1:20" ht="12.75">
      <c r="A71" s="30"/>
      <c r="B71" s="31"/>
      <c r="C71" s="32"/>
      <c r="D71" s="30"/>
      <c r="E71" s="31"/>
      <c r="F71" s="45"/>
      <c r="G71" s="30"/>
      <c r="H71" s="91">
        <f aca="true" t="shared" si="15" ref="H71:H100">IF(ISBLANK(F71),"",F71)</f>
      </c>
      <c r="I71" s="47"/>
      <c r="J71" s="31"/>
      <c r="K71" s="31"/>
      <c r="L71" s="45"/>
      <c r="M71" s="14">
        <f aca="true" t="shared" si="16" ref="M71:M100">IF(J71&lt;=0,E71,0)</f>
        <v>0</v>
      </c>
      <c r="N71" s="44">
        <f t="shared" si="13"/>
        <v>0</v>
      </c>
      <c r="O71" s="44">
        <f aca="true" t="shared" si="17" ref="O71:O100">IF($H$2&gt;S71,IF((IF(ISERROR(((((S71-H71)/T71)/G71)*M71)-N71),0,((((S71-H71)/T71)/G71)*M71)-N71))&lt;0,0,IF(ISERROR(((((S71-H71)/T71)/G71)*M71)-N71),0,((((S71-H71)/T71)/G71)*M71)-N71)),IF((IF(ISERROR((((($H$2-H71)/T71)/G71)*M71)-N71),0,(((($H$2-H71)/T71)/G71)*M71)-N71))&lt;0,0,IF(ISERROR((((($H$2-H71)/T71)/G71)*M71)-N71),0,(((($H$2-H71)/T71)/G71)*M71)-N71)))</f>
        <v>0</v>
      </c>
      <c r="P71" s="44">
        <f aca="true" t="shared" si="18" ref="P71:P100">O71+N71</f>
        <v>0</v>
      </c>
      <c r="Q71" s="87">
        <f t="shared" si="11"/>
        <v>0</v>
      </c>
      <c r="R71" s="92">
        <f aca="true" t="shared" si="19" ref="R71:R100">IF((IF(ISERROR(((($F$2-H71)/365)/G71)*E71),0,((($F$2-H71)/365)/G71)*E71))&lt;0,0,IF(ISERROR(((($F$2-H71)/365)/G71)*E71),0,((($F$2-H71)/365)/G71)*E71))</f>
        <v>0</v>
      </c>
      <c r="S71" s="94">
        <f t="shared" si="14"/>
      </c>
      <c r="T71" s="109">
        <f t="shared" si="12"/>
      </c>
    </row>
    <row r="72" spans="1:20" ht="12.75">
      <c r="A72" s="30"/>
      <c r="B72" s="31"/>
      <c r="C72" s="32"/>
      <c r="D72" s="30"/>
      <c r="E72" s="31"/>
      <c r="F72" s="45"/>
      <c r="G72" s="30"/>
      <c r="H72" s="91">
        <f t="shared" si="15"/>
      </c>
      <c r="I72" s="47"/>
      <c r="J72" s="31"/>
      <c r="K72" s="31"/>
      <c r="L72" s="45"/>
      <c r="M72" s="14">
        <f t="shared" si="16"/>
        <v>0</v>
      </c>
      <c r="N72" s="44">
        <f t="shared" si="13"/>
        <v>0</v>
      </c>
      <c r="O72" s="44">
        <f t="shared" si="17"/>
        <v>0</v>
      </c>
      <c r="P72" s="44">
        <f t="shared" si="18"/>
        <v>0</v>
      </c>
      <c r="Q72" s="87">
        <f t="shared" si="11"/>
        <v>0</v>
      </c>
      <c r="R72" s="92">
        <f t="shared" si="19"/>
        <v>0</v>
      </c>
      <c r="S72" s="94">
        <f t="shared" si="14"/>
      </c>
      <c r="T72" s="109">
        <f t="shared" si="12"/>
      </c>
    </row>
    <row r="73" spans="1:20" ht="12.75">
      <c r="A73" s="30"/>
      <c r="B73" s="31"/>
      <c r="C73" s="32"/>
      <c r="D73" s="30"/>
      <c r="E73" s="31"/>
      <c r="F73" s="45"/>
      <c r="G73" s="30"/>
      <c r="H73" s="91">
        <f t="shared" si="15"/>
      </c>
      <c r="I73" s="47"/>
      <c r="J73" s="31"/>
      <c r="K73" s="31"/>
      <c r="L73" s="45"/>
      <c r="M73" s="14">
        <f t="shared" si="16"/>
        <v>0</v>
      </c>
      <c r="N73" s="44">
        <f t="shared" si="13"/>
        <v>0</v>
      </c>
      <c r="O73" s="44">
        <f t="shared" si="17"/>
        <v>0</v>
      </c>
      <c r="P73" s="44">
        <f t="shared" si="18"/>
        <v>0</v>
      </c>
      <c r="Q73" s="87">
        <f t="shared" si="11"/>
        <v>0</v>
      </c>
      <c r="R73" s="92">
        <f t="shared" si="19"/>
        <v>0</v>
      </c>
      <c r="S73" s="94">
        <f t="shared" si="14"/>
      </c>
      <c r="T73" s="109">
        <f t="shared" si="12"/>
      </c>
    </row>
    <row r="74" spans="1:20" ht="12.75">
      <c r="A74" s="30"/>
      <c r="B74" s="31"/>
      <c r="C74" s="32"/>
      <c r="D74" s="30"/>
      <c r="E74" s="31"/>
      <c r="F74" s="45"/>
      <c r="G74" s="30"/>
      <c r="H74" s="91">
        <f t="shared" si="15"/>
      </c>
      <c r="I74" s="47"/>
      <c r="J74" s="31"/>
      <c r="K74" s="31"/>
      <c r="L74" s="45"/>
      <c r="M74" s="14">
        <f t="shared" si="16"/>
        <v>0</v>
      </c>
      <c r="N74" s="44">
        <f t="shared" si="13"/>
        <v>0</v>
      </c>
      <c r="O74" s="44">
        <f t="shared" si="17"/>
        <v>0</v>
      </c>
      <c r="P74" s="44">
        <f t="shared" si="18"/>
        <v>0</v>
      </c>
      <c r="Q74" s="87">
        <f t="shared" si="11"/>
        <v>0</v>
      </c>
      <c r="R74" s="92">
        <f t="shared" si="19"/>
        <v>0</v>
      </c>
      <c r="S74" s="94">
        <f t="shared" si="14"/>
      </c>
      <c r="T74" s="109">
        <f t="shared" si="12"/>
      </c>
    </row>
    <row r="75" spans="1:20" ht="12.75">
      <c r="A75" s="30"/>
      <c r="B75" s="31"/>
      <c r="C75" s="32"/>
      <c r="D75" s="30"/>
      <c r="E75" s="31"/>
      <c r="F75" s="45"/>
      <c r="G75" s="30"/>
      <c r="H75" s="91">
        <f t="shared" si="15"/>
      </c>
      <c r="I75" s="47"/>
      <c r="J75" s="31"/>
      <c r="K75" s="31"/>
      <c r="L75" s="45"/>
      <c r="M75" s="14">
        <f t="shared" si="16"/>
        <v>0</v>
      </c>
      <c r="N75" s="44">
        <f t="shared" si="13"/>
        <v>0</v>
      </c>
      <c r="O75" s="44">
        <f t="shared" si="17"/>
        <v>0</v>
      </c>
      <c r="P75" s="44">
        <f t="shared" si="18"/>
        <v>0</v>
      </c>
      <c r="Q75" s="87">
        <f t="shared" si="11"/>
        <v>0</v>
      </c>
      <c r="R75" s="92">
        <f t="shared" si="19"/>
        <v>0</v>
      </c>
      <c r="S75" s="94">
        <f t="shared" si="14"/>
      </c>
      <c r="T75" s="109">
        <f t="shared" si="12"/>
      </c>
    </row>
    <row r="76" spans="1:20" ht="12.75">
      <c r="A76" s="30"/>
      <c r="B76" s="31"/>
      <c r="C76" s="32"/>
      <c r="D76" s="30"/>
      <c r="E76" s="31"/>
      <c r="F76" s="45"/>
      <c r="G76" s="30"/>
      <c r="H76" s="91">
        <f t="shared" si="15"/>
      </c>
      <c r="I76" s="47"/>
      <c r="J76" s="31"/>
      <c r="K76" s="31"/>
      <c r="L76" s="45"/>
      <c r="M76" s="14">
        <f t="shared" si="16"/>
        <v>0</v>
      </c>
      <c r="N76" s="44">
        <f t="shared" si="13"/>
        <v>0</v>
      </c>
      <c r="O76" s="44">
        <f t="shared" si="17"/>
        <v>0</v>
      </c>
      <c r="P76" s="44">
        <f t="shared" si="18"/>
        <v>0</v>
      </c>
      <c r="Q76" s="87">
        <f t="shared" si="11"/>
        <v>0</v>
      </c>
      <c r="R76" s="92">
        <f t="shared" si="19"/>
        <v>0</v>
      </c>
      <c r="S76" s="94">
        <f t="shared" si="14"/>
      </c>
      <c r="T76" s="109">
        <f t="shared" si="12"/>
      </c>
    </row>
    <row r="77" spans="1:20" ht="12.75">
      <c r="A77" s="30"/>
      <c r="B77" s="31"/>
      <c r="C77" s="32"/>
      <c r="D77" s="30"/>
      <c r="E77" s="31"/>
      <c r="F77" s="45"/>
      <c r="G77" s="30"/>
      <c r="H77" s="91">
        <f t="shared" si="15"/>
      </c>
      <c r="I77" s="47"/>
      <c r="J77" s="31"/>
      <c r="K77" s="31"/>
      <c r="L77" s="45"/>
      <c r="M77" s="14">
        <f t="shared" si="16"/>
        <v>0</v>
      </c>
      <c r="N77" s="44">
        <f t="shared" si="13"/>
        <v>0</v>
      </c>
      <c r="O77" s="44">
        <f t="shared" si="17"/>
        <v>0</v>
      </c>
      <c r="P77" s="44">
        <f t="shared" si="18"/>
        <v>0</v>
      </c>
      <c r="Q77" s="87">
        <f t="shared" si="11"/>
        <v>0</v>
      </c>
      <c r="R77" s="92">
        <f t="shared" si="19"/>
        <v>0</v>
      </c>
      <c r="S77" s="94">
        <f t="shared" si="14"/>
      </c>
      <c r="T77" s="109">
        <f t="shared" si="12"/>
      </c>
    </row>
    <row r="78" spans="1:20" ht="12.75">
      <c r="A78" s="30"/>
      <c r="B78" s="31"/>
      <c r="C78" s="32"/>
      <c r="D78" s="30"/>
      <c r="E78" s="31"/>
      <c r="F78" s="45"/>
      <c r="G78" s="30"/>
      <c r="H78" s="91">
        <f t="shared" si="15"/>
      </c>
      <c r="I78" s="47"/>
      <c r="J78" s="31"/>
      <c r="K78" s="31"/>
      <c r="L78" s="45"/>
      <c r="M78" s="14">
        <f t="shared" si="16"/>
        <v>0</v>
      </c>
      <c r="N78" s="44">
        <f t="shared" si="13"/>
        <v>0</v>
      </c>
      <c r="O78" s="44">
        <f t="shared" si="17"/>
        <v>0</v>
      </c>
      <c r="P78" s="44">
        <f t="shared" si="18"/>
        <v>0</v>
      </c>
      <c r="Q78" s="87">
        <f t="shared" si="11"/>
        <v>0</v>
      </c>
      <c r="R78" s="92">
        <f t="shared" si="19"/>
        <v>0</v>
      </c>
      <c r="S78" s="94">
        <f t="shared" si="14"/>
      </c>
      <c r="T78" s="109">
        <f t="shared" si="12"/>
      </c>
    </row>
    <row r="79" spans="1:20" ht="12.75">
      <c r="A79" s="30"/>
      <c r="B79" s="31"/>
      <c r="C79" s="32"/>
      <c r="D79" s="30"/>
      <c r="E79" s="31"/>
      <c r="F79" s="45"/>
      <c r="G79" s="30"/>
      <c r="H79" s="91">
        <f t="shared" si="15"/>
      </c>
      <c r="I79" s="47"/>
      <c r="J79" s="31"/>
      <c r="K79" s="31"/>
      <c r="L79" s="45"/>
      <c r="M79" s="14">
        <f t="shared" si="16"/>
        <v>0</v>
      </c>
      <c r="N79" s="44">
        <f t="shared" si="13"/>
        <v>0</v>
      </c>
      <c r="O79" s="44">
        <f t="shared" si="17"/>
        <v>0</v>
      </c>
      <c r="P79" s="44">
        <f t="shared" si="18"/>
        <v>0</v>
      </c>
      <c r="Q79" s="87">
        <f t="shared" si="11"/>
        <v>0</v>
      </c>
      <c r="R79" s="92">
        <f t="shared" si="19"/>
        <v>0</v>
      </c>
      <c r="S79" s="94">
        <f t="shared" si="14"/>
      </c>
      <c r="T79" s="109">
        <f t="shared" si="12"/>
      </c>
    </row>
    <row r="80" spans="1:20" ht="12.75">
      <c r="A80" s="30"/>
      <c r="B80" s="31"/>
      <c r="C80" s="32"/>
      <c r="D80" s="30"/>
      <c r="E80" s="31"/>
      <c r="F80" s="45"/>
      <c r="G80" s="30"/>
      <c r="H80" s="91">
        <f t="shared" si="15"/>
      </c>
      <c r="I80" s="47"/>
      <c r="J80" s="31"/>
      <c r="K80" s="31"/>
      <c r="L80" s="45"/>
      <c r="M80" s="14">
        <f t="shared" si="16"/>
        <v>0</v>
      </c>
      <c r="N80" s="44">
        <f t="shared" si="13"/>
        <v>0</v>
      </c>
      <c r="O80" s="44">
        <f t="shared" si="17"/>
        <v>0</v>
      </c>
      <c r="P80" s="44">
        <f t="shared" si="18"/>
        <v>0</v>
      </c>
      <c r="Q80" s="87">
        <f t="shared" si="11"/>
        <v>0</v>
      </c>
      <c r="R80" s="92">
        <f t="shared" si="19"/>
        <v>0</v>
      </c>
      <c r="S80" s="94">
        <f t="shared" si="14"/>
      </c>
      <c r="T80" s="109">
        <f t="shared" si="12"/>
      </c>
    </row>
    <row r="81" spans="1:20" ht="12.75">
      <c r="A81" s="30"/>
      <c r="B81" s="31"/>
      <c r="C81" s="32"/>
      <c r="D81" s="30"/>
      <c r="E81" s="31"/>
      <c r="F81" s="45"/>
      <c r="G81" s="30"/>
      <c r="H81" s="91">
        <f t="shared" si="15"/>
      </c>
      <c r="I81" s="47"/>
      <c r="J81" s="31"/>
      <c r="K81" s="31"/>
      <c r="L81" s="45"/>
      <c r="M81" s="14">
        <f t="shared" si="16"/>
        <v>0</v>
      </c>
      <c r="N81" s="44">
        <f t="shared" si="13"/>
        <v>0</v>
      </c>
      <c r="O81" s="44">
        <f t="shared" si="17"/>
        <v>0</v>
      </c>
      <c r="P81" s="44">
        <f t="shared" si="18"/>
        <v>0</v>
      </c>
      <c r="Q81" s="87">
        <f t="shared" si="11"/>
        <v>0</v>
      </c>
      <c r="R81" s="92">
        <f t="shared" si="19"/>
        <v>0</v>
      </c>
      <c r="S81" s="94">
        <f t="shared" si="14"/>
      </c>
      <c r="T81" s="109">
        <f t="shared" si="12"/>
      </c>
    </row>
    <row r="82" spans="1:20" ht="12.75">
      <c r="A82" s="30"/>
      <c r="B82" s="31"/>
      <c r="C82" s="32"/>
      <c r="D82" s="30"/>
      <c r="E82" s="31"/>
      <c r="F82" s="45"/>
      <c r="G82" s="30"/>
      <c r="H82" s="91">
        <f t="shared" si="15"/>
      </c>
      <c r="I82" s="47"/>
      <c r="J82" s="31"/>
      <c r="K82" s="31"/>
      <c r="L82" s="45"/>
      <c r="M82" s="14">
        <f t="shared" si="16"/>
        <v>0</v>
      </c>
      <c r="N82" s="44">
        <f t="shared" si="13"/>
        <v>0</v>
      </c>
      <c r="O82" s="44">
        <f t="shared" si="17"/>
        <v>0</v>
      </c>
      <c r="P82" s="44">
        <f t="shared" si="18"/>
        <v>0</v>
      </c>
      <c r="Q82" s="87">
        <f t="shared" si="11"/>
        <v>0</v>
      </c>
      <c r="R82" s="92">
        <f t="shared" si="19"/>
        <v>0</v>
      </c>
      <c r="S82" s="94">
        <f t="shared" si="14"/>
      </c>
      <c r="T82" s="109">
        <f t="shared" si="12"/>
      </c>
    </row>
    <row r="83" spans="1:20" ht="12.75">
      <c r="A83" s="30"/>
      <c r="B83" s="31"/>
      <c r="C83" s="32"/>
      <c r="D83" s="30"/>
      <c r="E83" s="31"/>
      <c r="F83" s="45"/>
      <c r="G83" s="30"/>
      <c r="H83" s="91">
        <f t="shared" si="15"/>
      </c>
      <c r="I83" s="47"/>
      <c r="J83" s="31"/>
      <c r="K83" s="31"/>
      <c r="L83" s="45"/>
      <c r="M83" s="14">
        <f t="shared" si="16"/>
        <v>0</v>
      </c>
      <c r="N83" s="44">
        <f t="shared" si="13"/>
        <v>0</v>
      </c>
      <c r="O83" s="44">
        <f t="shared" si="17"/>
        <v>0</v>
      </c>
      <c r="P83" s="44">
        <f t="shared" si="18"/>
        <v>0</v>
      </c>
      <c r="Q83" s="87">
        <f t="shared" si="11"/>
        <v>0</v>
      </c>
      <c r="R83" s="92">
        <f t="shared" si="19"/>
        <v>0</v>
      </c>
      <c r="S83" s="94">
        <f t="shared" si="14"/>
      </c>
      <c r="T83" s="109">
        <f t="shared" si="12"/>
      </c>
    </row>
    <row r="84" spans="1:20" ht="12.75">
      <c r="A84" s="30"/>
      <c r="B84" s="31"/>
      <c r="C84" s="32"/>
      <c r="D84" s="30"/>
      <c r="E84" s="31"/>
      <c r="F84" s="45"/>
      <c r="G84" s="30"/>
      <c r="H84" s="91">
        <f t="shared" si="15"/>
      </c>
      <c r="I84" s="47"/>
      <c r="J84" s="31"/>
      <c r="K84" s="31"/>
      <c r="L84" s="45"/>
      <c r="M84" s="14">
        <f t="shared" si="16"/>
        <v>0</v>
      </c>
      <c r="N84" s="44">
        <f t="shared" si="13"/>
        <v>0</v>
      </c>
      <c r="O84" s="44">
        <f t="shared" si="17"/>
        <v>0</v>
      </c>
      <c r="P84" s="44">
        <f t="shared" si="18"/>
        <v>0</v>
      </c>
      <c r="Q84" s="87">
        <f t="shared" si="11"/>
        <v>0</v>
      </c>
      <c r="R84" s="92">
        <f t="shared" si="19"/>
        <v>0</v>
      </c>
      <c r="S84" s="94">
        <f t="shared" si="14"/>
      </c>
      <c r="T84" s="109">
        <f t="shared" si="12"/>
      </c>
    </row>
    <row r="85" spans="1:20" ht="12.75">
      <c r="A85" s="30"/>
      <c r="B85" s="31"/>
      <c r="C85" s="32"/>
      <c r="D85" s="30"/>
      <c r="E85" s="31"/>
      <c r="F85" s="45"/>
      <c r="G85" s="30"/>
      <c r="H85" s="91">
        <f t="shared" si="15"/>
      </c>
      <c r="I85" s="47"/>
      <c r="J85" s="31"/>
      <c r="K85" s="31"/>
      <c r="L85" s="45"/>
      <c r="M85" s="14">
        <f t="shared" si="16"/>
        <v>0</v>
      </c>
      <c r="N85" s="44">
        <f t="shared" si="13"/>
        <v>0</v>
      </c>
      <c r="O85" s="44">
        <f t="shared" si="17"/>
        <v>0</v>
      </c>
      <c r="P85" s="44">
        <f t="shared" si="18"/>
        <v>0</v>
      </c>
      <c r="Q85" s="87">
        <f t="shared" si="11"/>
        <v>0</v>
      </c>
      <c r="R85" s="92">
        <f t="shared" si="19"/>
        <v>0</v>
      </c>
      <c r="S85" s="94">
        <f t="shared" si="14"/>
      </c>
      <c r="T85" s="109">
        <f t="shared" si="12"/>
      </c>
    </row>
    <row r="86" spans="1:20" ht="12.75">
      <c r="A86" s="30"/>
      <c r="B86" s="31"/>
      <c r="C86" s="32"/>
      <c r="D86" s="30"/>
      <c r="E86" s="31"/>
      <c r="F86" s="45"/>
      <c r="G86" s="30"/>
      <c r="H86" s="91">
        <f t="shared" si="15"/>
      </c>
      <c r="I86" s="47"/>
      <c r="J86" s="31"/>
      <c r="K86" s="31"/>
      <c r="L86" s="45"/>
      <c r="M86" s="14">
        <f t="shared" si="16"/>
        <v>0</v>
      </c>
      <c r="N86" s="44">
        <f t="shared" si="13"/>
        <v>0</v>
      </c>
      <c r="O86" s="44">
        <f t="shared" si="17"/>
        <v>0</v>
      </c>
      <c r="P86" s="44">
        <f t="shared" si="18"/>
        <v>0</v>
      </c>
      <c r="Q86" s="87">
        <f t="shared" si="11"/>
        <v>0</v>
      </c>
      <c r="R86" s="92">
        <f t="shared" si="19"/>
        <v>0</v>
      </c>
      <c r="S86" s="94">
        <f t="shared" si="14"/>
      </c>
      <c r="T86" s="109">
        <f t="shared" si="12"/>
      </c>
    </row>
    <row r="87" spans="1:20" ht="12.75">
      <c r="A87" s="30"/>
      <c r="B87" s="31"/>
      <c r="C87" s="32"/>
      <c r="D87" s="30"/>
      <c r="E87" s="31"/>
      <c r="F87" s="45"/>
      <c r="G87" s="30"/>
      <c r="H87" s="91">
        <f t="shared" si="15"/>
      </c>
      <c r="I87" s="47"/>
      <c r="J87" s="31"/>
      <c r="K87" s="31"/>
      <c r="L87" s="45"/>
      <c r="M87" s="14">
        <f t="shared" si="16"/>
        <v>0</v>
      </c>
      <c r="N87" s="44">
        <f t="shared" si="13"/>
        <v>0</v>
      </c>
      <c r="O87" s="44">
        <f t="shared" si="17"/>
        <v>0</v>
      </c>
      <c r="P87" s="44">
        <f t="shared" si="18"/>
        <v>0</v>
      </c>
      <c r="Q87" s="87">
        <f t="shared" si="11"/>
        <v>0</v>
      </c>
      <c r="R87" s="92">
        <f t="shared" si="19"/>
        <v>0</v>
      </c>
      <c r="S87" s="94">
        <f t="shared" si="14"/>
      </c>
      <c r="T87" s="109">
        <f t="shared" si="12"/>
      </c>
    </row>
    <row r="88" spans="1:20" ht="12.75">
      <c r="A88" s="30"/>
      <c r="B88" s="31"/>
      <c r="C88" s="32"/>
      <c r="D88" s="30"/>
      <c r="E88" s="31"/>
      <c r="F88" s="45"/>
      <c r="G88" s="30"/>
      <c r="H88" s="91">
        <f t="shared" si="15"/>
      </c>
      <c r="I88" s="47"/>
      <c r="J88" s="31"/>
      <c r="K88" s="31"/>
      <c r="L88" s="45"/>
      <c r="M88" s="14">
        <f t="shared" si="16"/>
        <v>0</v>
      </c>
      <c r="N88" s="44">
        <f t="shared" si="13"/>
        <v>0</v>
      </c>
      <c r="O88" s="44">
        <f t="shared" si="17"/>
        <v>0</v>
      </c>
      <c r="P88" s="44">
        <f t="shared" si="18"/>
        <v>0</v>
      </c>
      <c r="Q88" s="87">
        <f t="shared" si="11"/>
        <v>0</v>
      </c>
      <c r="R88" s="92">
        <f t="shared" si="19"/>
        <v>0</v>
      </c>
      <c r="S88" s="94">
        <f t="shared" si="14"/>
      </c>
      <c r="T88" s="109">
        <f t="shared" si="12"/>
      </c>
    </row>
    <row r="89" spans="1:20" ht="12.75">
      <c r="A89" s="30"/>
      <c r="B89" s="31"/>
      <c r="C89" s="32"/>
      <c r="D89" s="30"/>
      <c r="E89" s="31"/>
      <c r="F89" s="45"/>
      <c r="G89" s="30"/>
      <c r="H89" s="91">
        <f t="shared" si="15"/>
      </c>
      <c r="I89" s="47"/>
      <c r="J89" s="31"/>
      <c r="K89" s="31"/>
      <c r="L89" s="45"/>
      <c r="M89" s="14">
        <f t="shared" si="16"/>
        <v>0</v>
      </c>
      <c r="N89" s="44">
        <f t="shared" si="13"/>
        <v>0</v>
      </c>
      <c r="O89" s="44">
        <f t="shared" si="17"/>
        <v>0</v>
      </c>
      <c r="P89" s="44">
        <f t="shared" si="18"/>
        <v>0</v>
      </c>
      <c r="Q89" s="87">
        <f t="shared" si="11"/>
        <v>0</v>
      </c>
      <c r="R89" s="92">
        <f t="shared" si="19"/>
        <v>0</v>
      </c>
      <c r="S89" s="94">
        <f t="shared" si="14"/>
      </c>
      <c r="T89" s="109">
        <f t="shared" si="12"/>
      </c>
    </row>
    <row r="90" spans="1:20" ht="12.75">
      <c r="A90" s="30"/>
      <c r="B90" s="31"/>
      <c r="C90" s="32"/>
      <c r="D90" s="30"/>
      <c r="E90" s="31"/>
      <c r="F90" s="45"/>
      <c r="G90" s="30"/>
      <c r="H90" s="91">
        <f t="shared" si="15"/>
      </c>
      <c r="I90" s="47"/>
      <c r="J90" s="31"/>
      <c r="K90" s="31"/>
      <c r="L90" s="45"/>
      <c r="M90" s="14">
        <f t="shared" si="16"/>
        <v>0</v>
      </c>
      <c r="N90" s="44">
        <f t="shared" si="13"/>
        <v>0</v>
      </c>
      <c r="O90" s="44">
        <f t="shared" si="17"/>
        <v>0</v>
      </c>
      <c r="P90" s="44">
        <f t="shared" si="18"/>
        <v>0</v>
      </c>
      <c r="Q90" s="87">
        <f t="shared" si="11"/>
        <v>0</v>
      </c>
      <c r="R90" s="92">
        <f t="shared" si="19"/>
        <v>0</v>
      </c>
      <c r="S90" s="94">
        <f t="shared" si="14"/>
      </c>
      <c r="T90" s="109">
        <f t="shared" si="12"/>
      </c>
    </row>
    <row r="91" spans="1:20" ht="12.75">
      <c r="A91" s="30"/>
      <c r="B91" s="31"/>
      <c r="C91" s="32"/>
      <c r="D91" s="30"/>
      <c r="E91" s="31"/>
      <c r="F91" s="45"/>
      <c r="G91" s="30"/>
      <c r="H91" s="91">
        <f t="shared" si="15"/>
      </c>
      <c r="I91" s="47"/>
      <c r="J91" s="31"/>
      <c r="K91" s="31"/>
      <c r="L91" s="45"/>
      <c r="M91" s="14">
        <f t="shared" si="16"/>
        <v>0</v>
      </c>
      <c r="N91" s="44">
        <f t="shared" si="13"/>
        <v>0</v>
      </c>
      <c r="O91" s="44">
        <f t="shared" si="17"/>
        <v>0</v>
      </c>
      <c r="P91" s="44">
        <f t="shared" si="18"/>
        <v>0</v>
      </c>
      <c r="Q91" s="87">
        <f t="shared" si="11"/>
        <v>0</v>
      </c>
      <c r="R91" s="92">
        <f t="shared" si="19"/>
        <v>0</v>
      </c>
      <c r="S91" s="94">
        <f t="shared" si="14"/>
      </c>
      <c r="T91" s="109">
        <f t="shared" si="12"/>
      </c>
    </row>
    <row r="92" spans="1:20" ht="12.75">
      <c r="A92" s="30"/>
      <c r="B92" s="31"/>
      <c r="C92" s="32"/>
      <c r="D92" s="30"/>
      <c r="E92" s="31"/>
      <c r="F92" s="45"/>
      <c r="G92" s="30"/>
      <c r="H92" s="91">
        <f t="shared" si="15"/>
      </c>
      <c r="I92" s="47"/>
      <c r="J92" s="31"/>
      <c r="K92" s="31"/>
      <c r="L92" s="45"/>
      <c r="M92" s="14">
        <f t="shared" si="16"/>
        <v>0</v>
      </c>
      <c r="N92" s="44">
        <f t="shared" si="13"/>
        <v>0</v>
      </c>
      <c r="O92" s="44">
        <f t="shared" si="17"/>
        <v>0</v>
      </c>
      <c r="P92" s="44">
        <f t="shared" si="18"/>
        <v>0</v>
      </c>
      <c r="Q92" s="87">
        <f t="shared" si="11"/>
        <v>0</v>
      </c>
      <c r="R92" s="92">
        <f t="shared" si="19"/>
        <v>0</v>
      </c>
      <c r="S92" s="94">
        <f t="shared" si="14"/>
      </c>
      <c r="T92" s="109">
        <f t="shared" si="12"/>
      </c>
    </row>
    <row r="93" spans="1:20" ht="12.75">
      <c r="A93" s="30"/>
      <c r="B93" s="31"/>
      <c r="C93" s="32"/>
      <c r="D93" s="30"/>
      <c r="E93" s="31"/>
      <c r="F93" s="45"/>
      <c r="G93" s="30"/>
      <c r="H93" s="91">
        <f t="shared" si="15"/>
      </c>
      <c r="I93" s="47"/>
      <c r="J93" s="31"/>
      <c r="K93" s="31"/>
      <c r="L93" s="45"/>
      <c r="M93" s="14">
        <f t="shared" si="16"/>
        <v>0</v>
      </c>
      <c r="N93" s="44">
        <f t="shared" si="13"/>
        <v>0</v>
      </c>
      <c r="O93" s="44">
        <f t="shared" si="17"/>
        <v>0</v>
      </c>
      <c r="P93" s="44">
        <f t="shared" si="18"/>
        <v>0</v>
      </c>
      <c r="Q93" s="87">
        <f t="shared" si="11"/>
        <v>0</v>
      </c>
      <c r="R93" s="92">
        <f t="shared" si="19"/>
        <v>0</v>
      </c>
      <c r="S93" s="94">
        <f t="shared" si="14"/>
      </c>
      <c r="T93" s="109">
        <f t="shared" si="12"/>
      </c>
    </row>
    <row r="94" spans="1:20" ht="12.75">
      <c r="A94" s="30"/>
      <c r="B94" s="31"/>
      <c r="C94" s="32"/>
      <c r="D94" s="30"/>
      <c r="E94" s="31"/>
      <c r="F94" s="45"/>
      <c r="G94" s="30"/>
      <c r="H94" s="91">
        <f t="shared" si="15"/>
      </c>
      <c r="I94" s="47"/>
      <c r="J94" s="31"/>
      <c r="K94" s="31"/>
      <c r="L94" s="45"/>
      <c r="M94" s="14">
        <f t="shared" si="16"/>
        <v>0</v>
      </c>
      <c r="N94" s="44">
        <f t="shared" si="13"/>
        <v>0</v>
      </c>
      <c r="O94" s="44">
        <f t="shared" si="17"/>
        <v>0</v>
      </c>
      <c r="P94" s="44">
        <f t="shared" si="18"/>
        <v>0</v>
      </c>
      <c r="Q94" s="87">
        <f t="shared" si="11"/>
        <v>0</v>
      </c>
      <c r="R94" s="92">
        <f t="shared" si="19"/>
        <v>0</v>
      </c>
      <c r="S94" s="94">
        <f t="shared" si="14"/>
      </c>
      <c r="T94" s="109">
        <f t="shared" si="12"/>
      </c>
    </row>
    <row r="95" spans="1:20" ht="12.75">
      <c r="A95" s="30"/>
      <c r="B95" s="31"/>
      <c r="C95" s="32"/>
      <c r="D95" s="30"/>
      <c r="E95" s="31"/>
      <c r="F95" s="45"/>
      <c r="G95" s="30"/>
      <c r="H95" s="91">
        <f t="shared" si="15"/>
      </c>
      <c r="I95" s="47"/>
      <c r="J95" s="31"/>
      <c r="K95" s="31"/>
      <c r="L95" s="45"/>
      <c r="M95" s="14">
        <f t="shared" si="16"/>
        <v>0</v>
      </c>
      <c r="N95" s="44">
        <f t="shared" si="13"/>
        <v>0</v>
      </c>
      <c r="O95" s="44">
        <f t="shared" si="17"/>
        <v>0</v>
      </c>
      <c r="P95" s="44">
        <f t="shared" si="18"/>
        <v>0</v>
      </c>
      <c r="Q95" s="87">
        <f t="shared" si="11"/>
        <v>0</v>
      </c>
      <c r="R95" s="92">
        <f t="shared" si="19"/>
        <v>0</v>
      </c>
      <c r="S95" s="94">
        <f t="shared" si="14"/>
      </c>
      <c r="T95" s="109">
        <f t="shared" si="12"/>
      </c>
    </row>
    <row r="96" spans="1:20" ht="12.75">
      <c r="A96" s="30"/>
      <c r="B96" s="31"/>
      <c r="C96" s="32"/>
      <c r="D96" s="30"/>
      <c r="E96" s="31"/>
      <c r="F96" s="45"/>
      <c r="G96" s="30"/>
      <c r="H96" s="91">
        <f t="shared" si="15"/>
      </c>
      <c r="I96" s="47"/>
      <c r="J96" s="31"/>
      <c r="K96" s="31"/>
      <c r="L96" s="45"/>
      <c r="M96" s="14">
        <f t="shared" si="16"/>
        <v>0</v>
      </c>
      <c r="N96" s="44">
        <f t="shared" si="13"/>
        <v>0</v>
      </c>
      <c r="O96" s="44">
        <f t="shared" si="17"/>
        <v>0</v>
      </c>
      <c r="P96" s="44">
        <f t="shared" si="18"/>
        <v>0</v>
      </c>
      <c r="Q96" s="87">
        <f t="shared" si="11"/>
        <v>0</v>
      </c>
      <c r="R96" s="92">
        <f t="shared" si="19"/>
        <v>0</v>
      </c>
      <c r="S96" s="94">
        <f t="shared" si="14"/>
      </c>
      <c r="T96" s="109">
        <f t="shared" si="12"/>
      </c>
    </row>
    <row r="97" spans="1:20" ht="12.75">
      <c r="A97" s="30"/>
      <c r="B97" s="31"/>
      <c r="C97" s="32"/>
      <c r="D97" s="30"/>
      <c r="E97" s="31"/>
      <c r="F97" s="45"/>
      <c r="G97" s="30"/>
      <c r="H97" s="91">
        <f t="shared" si="15"/>
      </c>
      <c r="I97" s="47"/>
      <c r="J97" s="31"/>
      <c r="K97" s="31"/>
      <c r="L97" s="45"/>
      <c r="M97" s="14">
        <f t="shared" si="16"/>
        <v>0</v>
      </c>
      <c r="N97" s="44">
        <f t="shared" si="13"/>
        <v>0</v>
      </c>
      <c r="O97" s="44">
        <f t="shared" si="17"/>
        <v>0</v>
      </c>
      <c r="P97" s="44">
        <f t="shared" si="18"/>
        <v>0</v>
      </c>
      <c r="Q97" s="87">
        <f t="shared" si="11"/>
        <v>0</v>
      </c>
      <c r="R97" s="92">
        <f t="shared" si="19"/>
        <v>0</v>
      </c>
      <c r="S97" s="94">
        <f t="shared" si="14"/>
      </c>
      <c r="T97" s="109">
        <f t="shared" si="12"/>
      </c>
    </row>
    <row r="98" spans="1:20" ht="12.75">
      <c r="A98" s="30"/>
      <c r="B98" s="31"/>
      <c r="C98" s="32"/>
      <c r="D98" s="30"/>
      <c r="E98" s="31"/>
      <c r="F98" s="45"/>
      <c r="G98" s="30"/>
      <c r="H98" s="91">
        <f t="shared" si="15"/>
      </c>
      <c r="I98" s="47"/>
      <c r="J98" s="31"/>
      <c r="K98" s="31"/>
      <c r="L98" s="45"/>
      <c r="M98" s="14">
        <f t="shared" si="16"/>
        <v>0</v>
      </c>
      <c r="N98" s="44">
        <f t="shared" si="13"/>
        <v>0</v>
      </c>
      <c r="O98" s="44">
        <f t="shared" si="17"/>
        <v>0</v>
      </c>
      <c r="P98" s="44">
        <f t="shared" si="18"/>
        <v>0</v>
      </c>
      <c r="Q98" s="87">
        <f t="shared" si="11"/>
        <v>0</v>
      </c>
      <c r="R98" s="92">
        <f t="shared" si="19"/>
        <v>0</v>
      </c>
      <c r="S98" s="94">
        <f t="shared" si="14"/>
      </c>
      <c r="T98" s="109">
        <f t="shared" si="12"/>
      </c>
    </row>
    <row r="99" spans="1:20" ht="12.75">
      <c r="A99" s="30"/>
      <c r="B99" s="31"/>
      <c r="C99" s="32"/>
      <c r="D99" s="30"/>
      <c r="E99" s="31"/>
      <c r="F99" s="45"/>
      <c r="G99" s="30"/>
      <c r="H99" s="91">
        <f t="shared" si="15"/>
      </c>
      <c r="I99" s="47"/>
      <c r="J99" s="31"/>
      <c r="K99" s="31"/>
      <c r="L99" s="45"/>
      <c r="M99" s="14">
        <f t="shared" si="16"/>
        <v>0</v>
      </c>
      <c r="N99" s="44">
        <f t="shared" si="13"/>
        <v>0</v>
      </c>
      <c r="O99" s="44">
        <f t="shared" si="17"/>
        <v>0</v>
      </c>
      <c r="P99" s="44">
        <f t="shared" si="18"/>
        <v>0</v>
      </c>
      <c r="Q99" s="87">
        <f t="shared" si="11"/>
        <v>0</v>
      </c>
      <c r="R99" s="92">
        <f t="shared" si="19"/>
        <v>0</v>
      </c>
      <c r="S99" s="94">
        <f t="shared" si="14"/>
      </c>
      <c r="T99" s="109">
        <f t="shared" si="12"/>
      </c>
    </row>
    <row r="100" spans="1:20" ht="12.75">
      <c r="A100" s="25"/>
      <c r="B100" s="26"/>
      <c r="C100" s="28"/>
      <c r="D100" s="48"/>
      <c r="E100" s="26"/>
      <c r="F100" s="28"/>
      <c r="G100" s="48"/>
      <c r="H100" s="91">
        <f t="shared" si="15"/>
      </c>
      <c r="I100" s="48"/>
      <c r="J100" s="26"/>
      <c r="K100" s="26"/>
      <c r="L100" s="28"/>
      <c r="M100" s="14">
        <f t="shared" si="16"/>
        <v>0</v>
      </c>
      <c r="N100" s="44">
        <f t="shared" si="13"/>
        <v>0</v>
      </c>
      <c r="O100" s="44">
        <f t="shared" si="17"/>
        <v>0</v>
      </c>
      <c r="P100" s="44">
        <f t="shared" si="18"/>
        <v>0</v>
      </c>
      <c r="Q100" s="86">
        <f t="shared" si="11"/>
        <v>0</v>
      </c>
      <c r="R100" s="92">
        <f t="shared" si="19"/>
        <v>0</v>
      </c>
      <c r="S100" s="94">
        <f t="shared" si="14"/>
      </c>
      <c r="T100" s="109">
        <f t="shared" si="12"/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C30" sqref="C30"/>
    </sheetView>
  </sheetViews>
  <sheetFormatPr defaultColWidth="9.140625" defaultRowHeight="12.75"/>
  <cols>
    <col min="1" max="1" width="18.140625" style="0" customWidth="1"/>
    <col min="2" max="2" width="8.28125" style="0" customWidth="1"/>
    <col min="3" max="3" width="12.28125" style="0" customWidth="1"/>
    <col min="4" max="4" width="10.8515625" style="0" customWidth="1"/>
    <col min="5" max="5" width="9.8515625" style="0" customWidth="1"/>
    <col min="6" max="6" width="11.8515625" style="0" customWidth="1"/>
    <col min="7" max="7" width="11.57421875" style="0" customWidth="1"/>
    <col min="8" max="21" width="14.421875" style="0" bestFit="1" customWidth="1"/>
    <col min="22" max="22" width="17.8515625" style="0" bestFit="1" customWidth="1"/>
    <col min="23" max="23" width="26.8515625" style="0" bestFit="1" customWidth="1"/>
    <col min="24" max="24" width="25.7109375" style="0" bestFit="1" customWidth="1"/>
    <col min="25" max="25" width="27.57421875" style="0" bestFit="1" customWidth="1"/>
    <col min="26" max="26" width="16.421875" style="0" bestFit="1" customWidth="1"/>
  </cols>
  <sheetData>
    <row r="1" spans="1:5" ht="15.75">
      <c r="A1" s="62" t="s">
        <v>50</v>
      </c>
      <c r="C1" s="95" t="s">
        <v>71</v>
      </c>
      <c r="E1" s="95"/>
    </row>
    <row r="3" spans="1:2" ht="12.75">
      <c r="A3" s="51" t="s">
        <v>2</v>
      </c>
      <c r="B3" s="93" t="s">
        <v>70</v>
      </c>
    </row>
    <row r="4" ht="13.5" thickBot="1"/>
    <row r="5" spans="1:7" ht="15.75" thickTop="1">
      <c r="A5" s="96" t="s">
        <v>29</v>
      </c>
      <c r="B5" s="97" t="s">
        <v>23</v>
      </c>
      <c r="C5" s="98" t="s">
        <v>5</v>
      </c>
      <c r="D5" s="98" t="s">
        <v>15</v>
      </c>
      <c r="E5" s="98" t="s">
        <v>16</v>
      </c>
      <c r="F5" s="98" t="s">
        <v>17</v>
      </c>
      <c r="G5" s="98" t="s">
        <v>10</v>
      </c>
    </row>
    <row r="6" spans="1:7" ht="12.75">
      <c r="A6" s="99" t="s">
        <v>19</v>
      </c>
      <c r="B6" s="100"/>
      <c r="C6" s="104">
        <v>19021</v>
      </c>
      <c r="D6" s="104">
        <v>19021</v>
      </c>
      <c r="E6" s="104">
        <v>0</v>
      </c>
      <c r="F6" s="104">
        <v>19021</v>
      </c>
      <c r="G6" s="104">
        <v>0</v>
      </c>
    </row>
    <row r="7" spans="1:7" ht="12.75">
      <c r="A7" s="69"/>
      <c r="B7" s="101" t="s">
        <v>22</v>
      </c>
      <c r="C7" s="105">
        <v>0</v>
      </c>
      <c r="D7" s="105">
        <v>0</v>
      </c>
      <c r="E7" s="105">
        <v>0</v>
      </c>
      <c r="F7" s="105">
        <v>0</v>
      </c>
      <c r="G7" s="106">
        <v>0</v>
      </c>
    </row>
    <row r="8" spans="1:7" ht="12.75">
      <c r="A8" s="69"/>
      <c r="B8" s="101" t="s">
        <v>27</v>
      </c>
      <c r="C8" s="105">
        <v>19021</v>
      </c>
      <c r="D8" s="105">
        <v>19021</v>
      </c>
      <c r="E8" s="105">
        <v>0</v>
      </c>
      <c r="F8" s="105">
        <v>19021</v>
      </c>
      <c r="G8" s="106">
        <v>0</v>
      </c>
    </row>
    <row r="9" spans="1:7" ht="13.5" thickBot="1">
      <c r="A9" s="69"/>
      <c r="B9" s="52"/>
      <c r="C9" s="53"/>
      <c r="D9" s="53"/>
      <c r="E9" s="53"/>
      <c r="F9" s="53"/>
      <c r="G9" s="53"/>
    </row>
    <row r="10" spans="1:7" ht="14.25" thickBot="1" thickTop="1">
      <c r="A10" s="99" t="s">
        <v>18</v>
      </c>
      <c r="B10" s="100"/>
      <c r="C10" s="104">
        <v>10495</v>
      </c>
      <c r="D10" s="104">
        <v>10495</v>
      </c>
      <c r="E10" s="104">
        <v>0</v>
      </c>
      <c r="F10" s="104">
        <v>10495</v>
      </c>
      <c r="G10" s="104">
        <v>0</v>
      </c>
    </row>
    <row r="11" spans="1:7" ht="13.5" thickTop="1">
      <c r="A11" s="69"/>
      <c r="B11" s="101" t="s">
        <v>27</v>
      </c>
      <c r="C11" s="105">
        <v>10495</v>
      </c>
      <c r="D11" s="105">
        <v>10495</v>
      </c>
      <c r="E11" s="105">
        <v>0</v>
      </c>
      <c r="F11" s="105">
        <v>10495</v>
      </c>
      <c r="G11" s="106">
        <v>0</v>
      </c>
    </row>
    <row r="12" spans="1:7" ht="14.25" thickBot="1" thickTop="1">
      <c r="A12" s="69"/>
      <c r="B12" s="52"/>
      <c r="C12" s="53"/>
      <c r="D12" s="53"/>
      <c r="E12" s="53"/>
      <c r="F12" s="53"/>
      <c r="G12" s="53"/>
    </row>
    <row r="13" spans="1:7" ht="13.5" thickTop="1">
      <c r="A13" s="99" t="s">
        <v>20</v>
      </c>
      <c r="B13" s="100"/>
      <c r="C13" s="104">
        <v>0</v>
      </c>
      <c r="D13" s="104">
        <v>0</v>
      </c>
      <c r="E13" s="104">
        <v>0</v>
      </c>
      <c r="F13" s="104">
        <v>0</v>
      </c>
      <c r="G13" s="104">
        <v>0</v>
      </c>
    </row>
    <row r="14" spans="1:7" ht="12.75">
      <c r="A14" s="69"/>
      <c r="B14" s="101" t="s">
        <v>21</v>
      </c>
      <c r="C14" s="105">
        <v>0</v>
      </c>
      <c r="D14" s="105">
        <v>0</v>
      </c>
      <c r="E14" s="105">
        <v>0</v>
      </c>
      <c r="F14" s="105">
        <v>0</v>
      </c>
      <c r="G14" s="106">
        <v>0</v>
      </c>
    </row>
    <row r="15" spans="1:7" ht="12.75">
      <c r="A15" s="69"/>
      <c r="B15" s="52"/>
      <c r="C15" s="53"/>
      <c r="D15" s="53"/>
      <c r="E15" s="53"/>
      <c r="F15" s="53"/>
      <c r="G15" s="53"/>
    </row>
    <row r="16" spans="1:7" ht="12.75">
      <c r="A16" s="99" t="s">
        <v>27</v>
      </c>
      <c r="B16" s="100"/>
      <c r="C16" s="104">
        <v>100</v>
      </c>
      <c r="D16" s="104">
        <v>62.26725082146769</v>
      </c>
      <c r="E16" s="104">
        <v>19.87951807228915</v>
      </c>
      <c r="F16" s="104">
        <v>82.14676889375684</v>
      </c>
      <c r="G16" s="104">
        <v>17.853231106243157</v>
      </c>
    </row>
    <row r="17" spans="1:7" ht="12.75">
      <c r="A17" s="69"/>
      <c r="B17" s="101" t="s">
        <v>27</v>
      </c>
      <c r="C17" s="105">
        <v>100</v>
      </c>
      <c r="D17" s="105">
        <v>62.26725082146769</v>
      </c>
      <c r="E17" s="105">
        <v>19.87951807228915</v>
      </c>
      <c r="F17" s="105">
        <v>82.14676889375684</v>
      </c>
      <c r="G17" s="106">
        <v>17.853231106243157</v>
      </c>
    </row>
    <row r="18" spans="1:7" ht="13.5" thickBot="1">
      <c r="A18" s="69"/>
      <c r="B18" s="52"/>
      <c r="C18" s="53"/>
      <c r="D18" s="53"/>
      <c r="E18" s="53"/>
      <c r="F18" s="53"/>
      <c r="G18" s="53"/>
    </row>
    <row r="19" spans="1:7" ht="16.5" thickBot="1" thickTop="1">
      <c r="A19" s="103" t="s">
        <v>28</v>
      </c>
      <c r="B19" s="102"/>
      <c r="C19" s="107">
        <v>29616</v>
      </c>
      <c r="D19" s="107">
        <v>29578.267250821467</v>
      </c>
      <c r="E19" s="107">
        <v>19.87951807228915</v>
      </c>
      <c r="F19" s="107">
        <v>29598.146768893756</v>
      </c>
      <c r="G19" s="108">
        <v>17.853231106243157</v>
      </c>
    </row>
    <row r="20" ht="13.5" thickTop="1"/>
  </sheetData>
  <sheetProtection/>
  <printOptions/>
  <pageMargins left="0.3937007874015748" right="0.7874015748031497" top="0.3937007874015748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26.28125" style="0" customWidth="1"/>
    <col min="2" max="2" width="9.8515625" style="0" bestFit="1" customWidth="1"/>
    <col min="4" max="4" width="10.140625" style="0" bestFit="1" customWidth="1"/>
    <col min="5" max="5" width="7.28125" style="0" customWidth="1"/>
    <col min="6" max="11" width="6.140625" style="0" bestFit="1" customWidth="1"/>
  </cols>
  <sheetData>
    <row r="1" ht="15.75">
      <c r="A1" s="62" t="s">
        <v>30</v>
      </c>
    </row>
    <row r="3" ht="12.75">
      <c r="A3" s="63" t="s">
        <v>31</v>
      </c>
    </row>
    <row r="5" ht="12.75">
      <c r="A5" s="54" t="s">
        <v>32</v>
      </c>
    </row>
    <row r="6" spans="1:2" ht="12.75">
      <c r="A6" s="2" t="s">
        <v>66</v>
      </c>
      <c r="B6" s="21">
        <v>150940</v>
      </c>
    </row>
    <row r="7" spans="1:3" ht="12.75">
      <c r="A7" s="2" t="s">
        <v>49</v>
      </c>
      <c r="B7" s="70">
        <f>DSUM(Anläggningar!$A$4:$Q$100,Anläggningar!E4,I26:K27)</f>
        <v>0</v>
      </c>
      <c r="C7" s="2"/>
    </row>
    <row r="8" spans="1:3" ht="12.75">
      <c r="A8" s="2" t="s">
        <v>52</v>
      </c>
      <c r="B8" s="70">
        <f>DSUM(Anläggningar!$A$4:$Q$100,Anläggningar!J4,F26:H27)</f>
        <v>0</v>
      </c>
      <c r="C8" s="2"/>
    </row>
    <row r="9" spans="1:2" ht="12.75">
      <c r="A9" s="2" t="s">
        <v>48</v>
      </c>
      <c r="B9" s="12">
        <f>(B6+B7-B8)*(D27/365)</f>
        <v>150940</v>
      </c>
    </row>
    <row r="10" ht="13.5" thickBot="1"/>
    <row r="11" spans="1:2" ht="13.5" thickBot="1">
      <c r="A11" s="60" t="s">
        <v>67</v>
      </c>
      <c r="B11" s="61">
        <f>B9*0.3</f>
        <v>45282</v>
      </c>
    </row>
    <row r="14" ht="12.75">
      <c r="A14" s="54" t="s">
        <v>33</v>
      </c>
    </row>
    <row r="15" spans="2:4" ht="12.75">
      <c r="B15" s="2" t="s">
        <v>47</v>
      </c>
      <c r="C15" s="2" t="s">
        <v>46</v>
      </c>
      <c r="D15" s="2" t="s">
        <v>63</v>
      </c>
    </row>
    <row r="16" spans="1:4" ht="12.75">
      <c r="A16" s="2" t="s">
        <v>34</v>
      </c>
      <c r="B16" s="55">
        <v>0.2</v>
      </c>
      <c r="C16" s="2">
        <f>DSUM(Anläggningar!$A$4:$Q$100,Anläggningar!$M$4,B26:C27)</f>
        <v>0</v>
      </c>
      <c r="D16" s="56">
        <f>(C16*B16)*(D27/365)</f>
        <v>0</v>
      </c>
    </row>
    <row r="17" spans="1:4" ht="12.75">
      <c r="A17" s="2" t="s">
        <v>35</v>
      </c>
      <c r="B17" s="55">
        <v>0.4</v>
      </c>
      <c r="C17" s="2">
        <f>DSUM(Anläggningar!$A$4:$Q$100,Anläggningar!$M$4,B28:C29)</f>
        <v>0</v>
      </c>
      <c r="D17" s="56">
        <f>(C17*B17)</f>
        <v>0</v>
      </c>
    </row>
    <row r="18" spans="1:4" ht="12.75">
      <c r="A18" s="2" t="s">
        <v>36</v>
      </c>
      <c r="B18" s="55">
        <v>0.6</v>
      </c>
      <c r="C18" s="2">
        <f>DSUM(Anläggningar!$A$4:$Q$100,Anläggningar!$M$4,B30:C31)</f>
        <v>0</v>
      </c>
      <c r="D18" s="56">
        <f>(C18*B18)</f>
        <v>0</v>
      </c>
    </row>
    <row r="19" spans="1:4" ht="12.75">
      <c r="A19" s="2" t="s">
        <v>37</v>
      </c>
      <c r="B19" s="55">
        <v>0.8</v>
      </c>
      <c r="C19" s="2">
        <f>DSUM(Anläggningar!$A$4:$Q$100,Anläggningar!$M$4,B32:C33)</f>
        <v>100</v>
      </c>
      <c r="D19" s="56">
        <f>(C19*B19)</f>
        <v>80</v>
      </c>
    </row>
    <row r="20" spans="1:4" ht="12.75">
      <c r="A20" s="2" t="s">
        <v>38</v>
      </c>
      <c r="B20" s="55">
        <v>1</v>
      </c>
      <c r="C20" s="2">
        <f>DSUM(Anläggningar!$A$4:$Q$100,Anläggningar!$M$4,B34:C35)</f>
        <v>10495</v>
      </c>
      <c r="D20" s="56">
        <f>(C20*B20)</f>
        <v>10495</v>
      </c>
    </row>
    <row r="21" spans="1:4" ht="13.5" thickBot="1">
      <c r="A21" s="2"/>
      <c r="B21" s="2"/>
      <c r="C21" s="2"/>
      <c r="D21" s="46"/>
    </row>
    <row r="22" spans="1:4" ht="13.5" thickBot="1">
      <c r="A22" s="58" t="s">
        <v>62</v>
      </c>
      <c r="B22" s="57"/>
      <c r="C22" s="57"/>
      <c r="D22" s="59">
        <f>SUM(D16:D20)</f>
        <v>10575</v>
      </c>
    </row>
    <row r="24" ht="12.75">
      <c r="A24" s="54" t="s">
        <v>54</v>
      </c>
    </row>
    <row r="26" spans="1:11" ht="12.75">
      <c r="A26" s="64" t="s">
        <v>39</v>
      </c>
      <c r="B26" s="64" t="s">
        <v>9</v>
      </c>
      <c r="C26" s="64" t="s">
        <v>9</v>
      </c>
      <c r="D26" s="64" t="s">
        <v>42</v>
      </c>
      <c r="E26" s="64"/>
      <c r="F26" s="71" t="s">
        <v>51</v>
      </c>
      <c r="G26" s="71" t="s">
        <v>51</v>
      </c>
      <c r="H26" s="64" t="s">
        <v>9</v>
      </c>
      <c r="I26" s="64" t="s">
        <v>9</v>
      </c>
      <c r="J26" s="64" t="s">
        <v>9</v>
      </c>
      <c r="K26" s="71" t="s">
        <v>53</v>
      </c>
    </row>
    <row r="27" spans="1:11" ht="12.75">
      <c r="A27" s="65"/>
      <c r="B27" s="65" t="str">
        <f>"&gt;"&amp;Anläggningar!F2</f>
        <v>&gt;40180</v>
      </c>
      <c r="C27" s="65" t="str">
        <f>"&lt;"&amp;Anläggningar!H2</f>
        <v>&lt;40543</v>
      </c>
      <c r="D27" s="26">
        <v>365</v>
      </c>
      <c r="E27" s="66"/>
      <c r="F27" s="65" t="str">
        <f>"&gt;"&amp;Anläggningar!F2</f>
        <v>&gt;40180</v>
      </c>
      <c r="G27" s="65" t="str">
        <f>"&lt;"&amp;Anläggningar!H2</f>
        <v>&lt;40543</v>
      </c>
      <c r="H27" s="65" t="str">
        <f>"&lt;"&amp;Anläggningar!F2</f>
        <v>&lt;40180</v>
      </c>
      <c r="I27" s="65" t="str">
        <f>"&gt;"&amp;Anläggningar!F2</f>
        <v>&gt;40180</v>
      </c>
      <c r="J27" s="65" t="str">
        <f>"&lt;"&amp;Anläggningar!H2</f>
        <v>&lt;40543</v>
      </c>
      <c r="K27" s="65" t="str">
        <f>"&gt;"&amp;Anläggningar!H2</f>
        <v>&gt;40543</v>
      </c>
    </row>
    <row r="28" spans="1:5" ht="12.75">
      <c r="A28" s="64" t="s">
        <v>40</v>
      </c>
      <c r="B28" s="64" t="s">
        <v>9</v>
      </c>
      <c r="C28" s="64" t="s">
        <v>9</v>
      </c>
      <c r="D28" s="67"/>
      <c r="E28" s="68"/>
    </row>
    <row r="29" spans="1:5" ht="12.75">
      <c r="A29" s="65"/>
      <c r="B29" s="65" t="str">
        <f>"&gt;"&amp;Anläggningar!F2-D29</f>
        <v>&gt;39632,5</v>
      </c>
      <c r="C29" s="65" t="str">
        <f>"&lt;"&amp;Anläggningar!H2-D27</f>
        <v>&lt;40178</v>
      </c>
      <c r="D29" s="26">
        <v>547.5</v>
      </c>
      <c r="E29" s="66"/>
    </row>
    <row r="30" spans="1:5" ht="12.75">
      <c r="A30" s="64" t="s">
        <v>43</v>
      </c>
      <c r="B30" s="64" t="s">
        <v>9</v>
      </c>
      <c r="C30" s="64" t="s">
        <v>9</v>
      </c>
      <c r="D30" s="67"/>
      <c r="E30" s="67"/>
    </row>
    <row r="31" spans="1:5" ht="12.75">
      <c r="A31" s="65"/>
      <c r="B31" s="65" t="str">
        <f>"&gt;"&amp;Anläggningar!F2-D29-D31</f>
        <v>&gt;39267,5</v>
      </c>
      <c r="C31" s="65" t="str">
        <f>"&lt;"&amp;Anläggningar!H2-D29-D27</f>
        <v>&lt;39630,5</v>
      </c>
      <c r="D31" s="26">
        <v>365</v>
      </c>
      <c r="E31" s="66"/>
    </row>
    <row r="32" spans="1:5" ht="12.75">
      <c r="A32" s="64" t="s">
        <v>44</v>
      </c>
      <c r="B32" s="64" t="s">
        <v>9</v>
      </c>
      <c r="C32" s="64" t="s">
        <v>9</v>
      </c>
      <c r="D32" s="67"/>
      <c r="E32" s="67"/>
    </row>
    <row r="33" spans="1:5" ht="12.75">
      <c r="A33" s="65"/>
      <c r="B33" s="65" t="str">
        <f>"&gt;"&amp;Anläggningar!F2-D29-D31-D33</f>
        <v>&gt;38902,5</v>
      </c>
      <c r="C33" s="65" t="str">
        <f>"&lt;"&amp;Anläggningar!H2-D27-D29-D31</f>
        <v>&lt;39265,5</v>
      </c>
      <c r="D33" s="26">
        <v>365</v>
      </c>
      <c r="E33" s="66"/>
    </row>
    <row r="34" spans="1:5" ht="12.75">
      <c r="A34" s="64" t="s">
        <v>45</v>
      </c>
      <c r="B34" s="64" t="s">
        <v>9</v>
      </c>
      <c r="C34" s="64" t="s">
        <v>9</v>
      </c>
      <c r="D34" s="67"/>
      <c r="E34" s="67"/>
    </row>
    <row r="35" spans="1:5" ht="12.75">
      <c r="A35" s="66"/>
      <c r="B35" s="65" t="str">
        <f>"&gt;"&amp;Anläggningar!F2-D29-D31-D33-D35</f>
        <v>&gt;38537,5</v>
      </c>
      <c r="C35" s="65" t="str">
        <f>"&lt;"&amp;Anläggningar!H2-D27-D29-D31-D33</f>
        <v>&lt;38900,5</v>
      </c>
      <c r="D35" s="26">
        <v>365</v>
      </c>
      <c r="E35" s="66"/>
    </row>
  </sheetData>
  <sheetProtection/>
  <printOptions/>
  <pageMargins left="0.1968503937007874" right="0.1968503937007874" top="0.3937007874015748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36.00390625" style="0" customWidth="1"/>
    <col min="2" max="2" width="13.140625" style="0" bestFit="1" customWidth="1"/>
  </cols>
  <sheetData>
    <row r="1" ht="12.75">
      <c r="A1" s="72" t="s">
        <v>65</v>
      </c>
    </row>
    <row r="3" spans="1:2" ht="12.75">
      <c r="A3" s="73"/>
      <c r="B3" s="74">
        <f>Anläggningar!H2</f>
        <v>40543</v>
      </c>
    </row>
    <row r="4" spans="1:2" ht="12.75">
      <c r="A4" s="75" t="s">
        <v>55</v>
      </c>
      <c r="B4" s="76"/>
    </row>
    <row r="5" spans="1:2" ht="12.75">
      <c r="A5" s="77" t="s">
        <v>56</v>
      </c>
      <c r="B5" s="80">
        <v>203224</v>
      </c>
    </row>
    <row r="6" spans="1:2" ht="12.75">
      <c r="A6" s="77" t="s">
        <v>57</v>
      </c>
      <c r="B6" s="76">
        <f>DSUM(Anläggningar!$A$4:$Q$100,Anläggningar!E4,'Skattemässiga avskrivningar'!I26:K27)</f>
        <v>0</v>
      </c>
    </row>
    <row r="7" spans="1:2" ht="12.75">
      <c r="A7" s="77" t="s">
        <v>58</v>
      </c>
      <c r="B7" s="78">
        <f>DSUM(Anläggningar!$A$4:$Q$100,Anläggningar!E4,'Skattemässiga avskrivningar'!F26:H27)</f>
        <v>0</v>
      </c>
    </row>
    <row r="8" spans="1:2" ht="12.75">
      <c r="A8" s="77"/>
      <c r="B8" s="76">
        <f>B5+B6-B7</f>
        <v>203224</v>
      </c>
    </row>
    <row r="9" spans="1:2" ht="12.75">
      <c r="A9" s="75" t="s">
        <v>59</v>
      </c>
      <c r="B9" s="76"/>
    </row>
    <row r="10" spans="1:2" ht="12.75">
      <c r="A10" s="77" t="s">
        <v>56</v>
      </c>
      <c r="B10" s="80">
        <v>52224</v>
      </c>
    </row>
    <row r="11" spans="1:2" ht="12.75">
      <c r="A11" s="77" t="s">
        <v>58</v>
      </c>
      <c r="B11" s="81">
        <f>DSUM(Anläggningar!$A$4:$R$100,Anläggningar!R4,'Skattemässiga avskrivningar'!F26:H27)</f>
        <v>0</v>
      </c>
    </row>
    <row r="12" spans="1:2" ht="12.75">
      <c r="A12" s="77" t="s">
        <v>60</v>
      </c>
      <c r="B12" s="82">
        <f>SUM(Anläggningar!O5:O100)</f>
        <v>1232.6095290251915</v>
      </c>
    </row>
    <row r="13" spans="1:2" ht="12.75">
      <c r="A13" s="77"/>
      <c r="B13" s="83">
        <f>B10-B11+B12</f>
        <v>53456.60952902519</v>
      </c>
    </row>
    <row r="14" spans="1:2" ht="12.75">
      <c r="A14" s="79" t="s">
        <v>61</v>
      </c>
      <c r="B14" s="81">
        <f>B8-B13</f>
        <v>149767.39047097482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2006-09-12T12:15:02Z</cp:lastPrinted>
  <dcterms:created xsi:type="dcterms:W3CDTF">2005-11-24T16:01:01Z</dcterms:created>
  <dcterms:modified xsi:type="dcterms:W3CDTF">2008-09-20T07:52:26Z</dcterms:modified>
  <cp:category/>
  <cp:version/>
  <cp:contentType/>
  <cp:contentStatus/>
</cp:coreProperties>
</file>