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Timkostnadskalkyl" sheetId="1" r:id="rId1"/>
    <sheet name="Data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<sst xmlns="http://schemas.openxmlformats.org/spreadsheetml/2006/main" count="53" uniqueCount="53">
  <si>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Timkostnadskalkyl konsult</t>
  </si>
  <si>
    <t>Lokalhyra</t>
  </si>
  <si>
    <t>El och värme</t>
  </si>
  <si>
    <t>Telefon, fast</t>
  </si>
  <si>
    <t>Telefon, mobil</t>
  </si>
  <si>
    <t>Datorprogram</t>
  </si>
  <si>
    <t>Försäkringar</t>
  </si>
  <si>
    <t>Kontorsmaterial</t>
  </si>
  <si>
    <t>Förbrukningsinventarier</t>
  </si>
  <si>
    <t>Porto</t>
  </si>
  <si>
    <t>Räntekostnader</t>
  </si>
  <si>
    <t>Personalkostnader</t>
  </si>
  <si>
    <t>Internet</t>
  </si>
  <si>
    <t>Marknadsföring</t>
  </si>
  <si>
    <t>Hemsidor</t>
  </si>
  <si>
    <t>Övriga kostnader</t>
  </si>
  <si>
    <t>Budgeterade kostnader</t>
  </si>
  <si>
    <t>Totalt</t>
  </si>
  <si>
    <t>Per månad</t>
  </si>
  <si>
    <t>Avskrivningar</t>
  </si>
  <si>
    <t>Praktiskt tillgänglig kapaciet</t>
  </si>
  <si>
    <t>Antal helårspersoner</t>
  </si>
  <si>
    <t>Antal arbetsdagar</t>
  </si>
  <si>
    <t>Timmar per dag</t>
  </si>
  <si>
    <t>Justeringsfaktor</t>
  </si>
  <si>
    <t>Gällande timpris</t>
  </si>
  <si>
    <t>Kostnad/timme</t>
  </si>
  <si>
    <t>TB/timme</t>
  </si>
  <si>
    <t>TG/timme</t>
  </si>
  <si>
    <t>Timkostnadskalkyl</t>
  </si>
  <si>
    <t>Nollpunktsanalys</t>
  </si>
  <si>
    <t>Nollpunktsvolym</t>
  </si>
  <si>
    <t>Nollpunktsomsättning</t>
  </si>
  <si>
    <t>Timmar</t>
  </si>
  <si>
    <t>Kronor</t>
  </si>
  <si>
    <t>Debiteringsgrad</t>
  </si>
  <si>
    <t>Budgeterad debiteringsgrad</t>
  </si>
  <si>
    <t>Debiteringsgrad vid nollpunkt</t>
  </si>
  <si>
    <t>Budgeterat årsresultat</t>
  </si>
  <si>
    <t>Den debiteringsgrad som krävs för nollresultat</t>
  </si>
  <si>
    <t>Här anges den väntade debiteringsgraden</t>
  </si>
  <si>
    <t>Här anges väntat resultat utifrån budgerad debiteringsgrad</t>
  </si>
  <si>
    <t>Här anger du ditt pris per timme eller gällande marknadspris</t>
  </si>
  <si>
    <t>Totalt antal timmar per år</t>
  </si>
  <si>
    <t>Här beräknas kostnaden per praktiskt tillgänglig timme</t>
  </si>
  <si>
    <t>Här beräknas täckningsbidraget per timme</t>
  </si>
  <si>
    <t>Här beräknas täckningsgraden per timme</t>
  </si>
  <si>
    <t>Resultat</t>
  </si>
  <si>
    <t>Data för resultatdiagram</t>
  </si>
  <si>
    <t>Här anges väntad omsättning utifrån budgeterad debiteringsgrad</t>
  </si>
  <si>
    <t>Budgerad årsomsättning</t>
  </si>
  <si>
    <t>Budgerat antal arbetstimmar</t>
  </si>
  <si>
    <t>Här anges väntat antal arbetstimmar utifrån budgeterad debiteringsgrad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</si>
</sst>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  <numFmt numFmtId="165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4" fontId="41" fillId="0" borderId="0" xfId="0" applyNumberFormat="1" applyFont="1" applyAlignment="1">
      <alignment/>
    </xf>
    <xf numFmtId="4" fontId="42" fillId="0" borderId="1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9" fontId="41" fillId="0" borderId="0" xfId="48" applyFont="1" applyAlignment="1">
      <alignment/>
    </xf>
    <xf numFmtId="0" fontId="41" fillId="4" borderId="11" xfId="0" applyFont="1" applyFill="1" applyBorder="1" applyAlignment="1">
      <alignment/>
    </xf>
    <xf numFmtId="9" fontId="41" fillId="4" borderId="11" xfId="48" applyFont="1" applyFill="1" applyBorder="1" applyAlignment="1">
      <alignment/>
    </xf>
    <xf numFmtId="0" fontId="41" fillId="0" borderId="11" xfId="0" applyFont="1" applyBorder="1" applyAlignment="1">
      <alignment/>
    </xf>
    <xf numFmtId="0" fontId="42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42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42" fillId="33" borderId="14" xfId="0" applyFont="1" applyFill="1" applyBorder="1" applyAlignment="1">
      <alignment horizontal="center"/>
    </xf>
    <xf numFmtId="4" fontId="41" fillId="4" borderId="11" xfId="0" applyNumberFormat="1" applyFont="1" applyFill="1" applyBorder="1" applyAlignment="1">
      <alignment/>
    </xf>
    <xf numFmtId="4" fontId="41" fillId="4" borderId="15" xfId="0" applyNumberFormat="1" applyFont="1" applyFill="1" applyBorder="1" applyAlignment="1">
      <alignment/>
    </xf>
    <xf numFmtId="4" fontId="41" fillId="0" borderId="11" xfId="0" applyNumberFormat="1" applyFont="1" applyBorder="1" applyAlignment="1">
      <alignment/>
    </xf>
    <xf numFmtId="10" fontId="41" fillId="0" borderId="11" xfId="48" applyNumberFormat="1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15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14" fontId="0" fillId="33" borderId="12" xfId="0" applyNumberFormat="1" applyFill="1" applyBorder="1" applyAlignment="1">
      <alignment/>
    </xf>
    <xf numFmtId="4" fontId="41" fillId="0" borderId="15" xfId="0" applyNumberFormat="1" applyFont="1" applyBorder="1" applyAlignment="1">
      <alignment/>
    </xf>
    <xf numFmtId="0" fontId="41" fillId="0" borderId="11" xfId="0" applyFont="1" applyFill="1" applyBorder="1" applyAlignment="1">
      <alignment/>
    </xf>
    <xf numFmtId="10" fontId="41" fillId="4" borderId="11" xfId="48" applyNumberFormat="1" applyFont="1" applyFill="1" applyBorder="1" applyAlignment="1">
      <alignment/>
    </xf>
    <xf numFmtId="0" fontId="23" fillId="0" borderId="16" xfId="0" applyFont="1" applyFill="1" applyBorder="1" applyAlignment="1">
      <alignment/>
    </xf>
    <xf numFmtId="4" fontId="42" fillId="0" borderId="17" xfId="0" applyNumberFormat="1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5"/>
          <c:y val="0.14225"/>
          <c:w val="0.9685"/>
          <c:h val="0.8275"/>
        </c:manualLayout>
      </c:layout>
      <c:lineChart>
        <c:grouping val="standard"/>
        <c:varyColors val="0"/>
        <c:ser>
          <c:idx val="1"/>
          <c:order val="0"/>
          <c:tx>
            <c:strRef>
              <c:f>Data!$B$3</c:f>
              <c:strCache>
                <c:ptCount val="1"/>
                <c:pt idx="0">
                  <c:v>Resultat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Data!$A$4:$A$53</c:f>
              <c:numCache>
                <c:ptCount val="50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0.12000000000000001</c:v>
                </c:pt>
                <c:pt idx="6">
                  <c:v>0.13999999999999999</c:v>
                </c:pt>
                <c:pt idx="7">
                  <c:v>0.16</c:v>
                </c:pt>
                <c:pt idx="8">
                  <c:v>0.18</c:v>
                </c:pt>
                <c:pt idx="9">
                  <c:v>0.19999999999999998</c:v>
                </c:pt>
                <c:pt idx="10">
                  <c:v>0.22</c:v>
                </c:pt>
                <c:pt idx="11">
                  <c:v>0.24</c:v>
                </c:pt>
                <c:pt idx="12">
                  <c:v>0.26</c:v>
                </c:pt>
                <c:pt idx="13">
                  <c:v>0.28</c:v>
                </c:pt>
                <c:pt idx="14">
                  <c:v>0.30000000000000004</c:v>
                </c:pt>
                <c:pt idx="15">
                  <c:v>0.32</c:v>
                </c:pt>
                <c:pt idx="16">
                  <c:v>0.34</c:v>
                </c:pt>
                <c:pt idx="17">
                  <c:v>0.36000000000000004</c:v>
                </c:pt>
                <c:pt idx="18">
                  <c:v>0.38</c:v>
                </c:pt>
                <c:pt idx="19">
                  <c:v>0.4</c:v>
                </c:pt>
                <c:pt idx="20">
                  <c:v>0.42000000000000004</c:v>
                </c:pt>
                <c:pt idx="21">
                  <c:v>0.44</c:v>
                </c:pt>
                <c:pt idx="22">
                  <c:v>0.46</c:v>
                </c:pt>
                <c:pt idx="23">
                  <c:v>0.48000000000000004</c:v>
                </c:pt>
                <c:pt idx="24">
                  <c:v>0.5</c:v>
                </c:pt>
                <c:pt idx="25">
                  <c:v>0.52</c:v>
                </c:pt>
                <c:pt idx="26">
                  <c:v>0.54</c:v>
                </c:pt>
                <c:pt idx="27">
                  <c:v>0.56</c:v>
                </c:pt>
                <c:pt idx="28">
                  <c:v>0.5800000000000001</c:v>
                </c:pt>
                <c:pt idx="29">
                  <c:v>0.6</c:v>
                </c:pt>
                <c:pt idx="30">
                  <c:v>0.62</c:v>
                </c:pt>
                <c:pt idx="31">
                  <c:v>0.64</c:v>
                </c:pt>
                <c:pt idx="32">
                  <c:v>0.66</c:v>
                </c:pt>
                <c:pt idx="33">
                  <c:v>0.68</c:v>
                </c:pt>
                <c:pt idx="34">
                  <c:v>0.7000000000000001</c:v>
                </c:pt>
                <c:pt idx="35">
                  <c:v>0.7200000000000001</c:v>
                </c:pt>
                <c:pt idx="36">
                  <c:v>0.74</c:v>
                </c:pt>
                <c:pt idx="37">
                  <c:v>0.76</c:v>
                </c:pt>
                <c:pt idx="38">
                  <c:v>0.78</c:v>
                </c:pt>
                <c:pt idx="39">
                  <c:v>0.8</c:v>
                </c:pt>
                <c:pt idx="40">
                  <c:v>0.8200000000000001</c:v>
                </c:pt>
                <c:pt idx="41">
                  <c:v>0.8400000000000001</c:v>
                </c:pt>
                <c:pt idx="42">
                  <c:v>0.86</c:v>
                </c:pt>
                <c:pt idx="43">
                  <c:v>0.88</c:v>
                </c:pt>
                <c:pt idx="44">
                  <c:v>0.9</c:v>
                </c:pt>
                <c:pt idx="45">
                  <c:v>0.92</c:v>
                </c:pt>
                <c:pt idx="46">
                  <c:v>0.9400000000000001</c:v>
                </c:pt>
                <c:pt idx="47">
                  <c:v>0.9600000000000001</c:v>
                </c:pt>
                <c:pt idx="48">
                  <c:v>0.98</c:v>
                </c:pt>
                <c:pt idx="49">
                  <c:v>1</c:v>
                </c:pt>
              </c:numCache>
            </c:numRef>
          </c:cat>
          <c:val>
            <c:numRef>
              <c:f>Data!$B$4:$B$53</c:f>
              <c:numCache>
                <c:ptCount val="50"/>
                <c:pt idx="0">
                  <c:v>-1468344</c:v>
                </c:pt>
                <c:pt idx="1">
                  <c:v>-1399032</c:v>
                </c:pt>
                <c:pt idx="2">
                  <c:v>-1329720</c:v>
                </c:pt>
                <c:pt idx="3">
                  <c:v>-1260408</c:v>
                </c:pt>
                <c:pt idx="4">
                  <c:v>-1191096</c:v>
                </c:pt>
                <c:pt idx="5">
                  <c:v>-1121784</c:v>
                </c:pt>
                <c:pt idx="6">
                  <c:v>-1052472</c:v>
                </c:pt>
                <c:pt idx="7">
                  <c:v>-983160</c:v>
                </c:pt>
                <c:pt idx="8">
                  <c:v>-913848</c:v>
                </c:pt>
                <c:pt idx="9">
                  <c:v>-844536.0000000001</c:v>
                </c:pt>
                <c:pt idx="10">
                  <c:v>-775224</c:v>
                </c:pt>
                <c:pt idx="11">
                  <c:v>-705912.0000000001</c:v>
                </c:pt>
                <c:pt idx="12">
                  <c:v>-636600</c:v>
                </c:pt>
                <c:pt idx="13">
                  <c:v>-567288</c:v>
                </c:pt>
                <c:pt idx="14">
                  <c:v>-497975.9999999999</c:v>
                </c:pt>
                <c:pt idx="15">
                  <c:v>-428664</c:v>
                </c:pt>
                <c:pt idx="16">
                  <c:v>-359352</c:v>
                </c:pt>
                <c:pt idx="17">
                  <c:v>-290039.99999999977</c:v>
                </c:pt>
                <c:pt idx="18">
                  <c:v>-220728</c:v>
                </c:pt>
                <c:pt idx="19">
                  <c:v>-151416</c:v>
                </c:pt>
                <c:pt idx="20">
                  <c:v>-82103.99999999977</c:v>
                </c:pt>
                <c:pt idx="21">
                  <c:v>-12792</c:v>
                </c:pt>
                <c:pt idx="22">
                  <c:v>56520</c:v>
                </c:pt>
                <c:pt idx="23">
                  <c:v>125832</c:v>
                </c:pt>
                <c:pt idx="24">
                  <c:v>195144</c:v>
                </c:pt>
                <c:pt idx="25">
                  <c:v>264456</c:v>
                </c:pt>
                <c:pt idx="26">
                  <c:v>333768</c:v>
                </c:pt>
                <c:pt idx="27">
                  <c:v>403080</c:v>
                </c:pt>
                <c:pt idx="28">
                  <c:v>472392.00000000023</c:v>
                </c:pt>
                <c:pt idx="29">
                  <c:v>541703.9999999998</c:v>
                </c:pt>
                <c:pt idx="30">
                  <c:v>611016</c:v>
                </c:pt>
                <c:pt idx="31">
                  <c:v>680328</c:v>
                </c:pt>
                <c:pt idx="32">
                  <c:v>749640</c:v>
                </c:pt>
                <c:pt idx="33">
                  <c:v>818952</c:v>
                </c:pt>
                <c:pt idx="34">
                  <c:v>888264</c:v>
                </c:pt>
                <c:pt idx="35">
                  <c:v>957576.0000000005</c:v>
                </c:pt>
                <c:pt idx="36">
                  <c:v>1026888</c:v>
                </c:pt>
                <c:pt idx="37">
                  <c:v>1096200</c:v>
                </c:pt>
                <c:pt idx="38">
                  <c:v>1165512</c:v>
                </c:pt>
                <c:pt idx="39">
                  <c:v>1234824</c:v>
                </c:pt>
                <c:pt idx="40">
                  <c:v>1304136</c:v>
                </c:pt>
                <c:pt idx="41">
                  <c:v>1373448.0000000005</c:v>
                </c:pt>
                <c:pt idx="42">
                  <c:v>1442759.9999999995</c:v>
                </c:pt>
                <c:pt idx="43">
                  <c:v>1512072</c:v>
                </c:pt>
                <c:pt idx="44">
                  <c:v>1581384</c:v>
                </c:pt>
                <c:pt idx="45">
                  <c:v>1650696</c:v>
                </c:pt>
                <c:pt idx="46">
                  <c:v>1720008</c:v>
                </c:pt>
                <c:pt idx="47">
                  <c:v>1789320</c:v>
                </c:pt>
                <c:pt idx="48">
                  <c:v>1858632</c:v>
                </c:pt>
                <c:pt idx="49">
                  <c:v>1927944</c:v>
                </c:pt>
              </c:numCache>
            </c:numRef>
          </c:val>
          <c:smooth val="0"/>
        </c:ser>
        <c:marker val="1"/>
        <c:axId val="9500409"/>
        <c:axId val="18394818"/>
      </c:lineChart>
      <c:catAx>
        <c:axId val="950040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394818"/>
        <c:crosses val="autoZero"/>
        <c:auto val="1"/>
        <c:lblOffset val="100"/>
        <c:tickLblSkip val="2"/>
        <c:noMultiLvlLbl val="0"/>
      </c:catAx>
      <c:valAx>
        <c:axId val="183948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0040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190500</xdr:rowOff>
    </xdr:from>
    <xdr:to>
      <xdr:col>5</xdr:col>
      <xdr:colOff>276225</xdr:colOff>
      <xdr:row>39</xdr:row>
      <xdr:rowOff>66675</xdr:rowOff>
    </xdr:to>
    <xdr:graphicFrame>
      <xdr:nvGraphicFramePr>
        <xdr:cNvPr id="1" name="Diagram 2"/>
        <xdr:cNvGraphicFramePr/>
      </xdr:nvGraphicFramePr>
      <xdr:xfrm>
        <a:off x="0" y="4076700"/>
        <a:ext cx="62198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D1" sqref="D1"/>
    </sheetView>
  </sheetViews>
  <sheetFormatPr defaultColWidth="9.140625" defaultRowHeight="15"/>
  <cols>
    <col min="1" max="1" width="27.8515625" style="0" customWidth="1"/>
    <col min="2" max="2" width="13.28125" style="0" customWidth="1"/>
    <col min="3" max="3" width="14.28125" style="0" customWidth="1"/>
    <col min="5" max="5" width="24.57421875" style="0" customWidth="1"/>
    <col min="6" max="6" width="17.8515625" style="0" customWidth="1"/>
    <col min="7" max="7" width="14.421875" style="0" customWidth="1"/>
    <col min="8" max="8" width="15.28125" style="0" bestFit="1" customWidth="1"/>
    <col min="9" max="9" width="22.140625" style="0" customWidth="1"/>
  </cols>
  <sheetData>
    <row r="1" ht="18.75">
      <c r="A1" s="1" t="s">
        <v>0</v>
      </c>
    </row>
    <row r="3" spans="1:9" ht="15.75" thickBot="1">
      <c r="A3" s="13" t="s">
        <v>16</v>
      </c>
      <c r="B3" s="11">
        <v>2008</v>
      </c>
      <c r="C3" s="15" t="s">
        <v>18</v>
      </c>
      <c r="E3" s="13" t="s">
        <v>20</v>
      </c>
      <c r="F3" s="12"/>
      <c r="G3" s="12"/>
      <c r="H3" s="12"/>
      <c r="I3" s="14"/>
    </row>
    <row r="4" spans="1:9" ht="15">
      <c r="A4" s="5" t="s">
        <v>1</v>
      </c>
      <c r="B4" s="17">
        <f aca="true" t="shared" si="0" ref="B4:B19">C4*12</f>
        <v>36000</v>
      </c>
      <c r="C4" s="17">
        <v>3000</v>
      </c>
      <c r="E4" s="20" t="s">
        <v>21</v>
      </c>
      <c r="F4" s="20" t="s">
        <v>22</v>
      </c>
      <c r="G4" s="20" t="s">
        <v>23</v>
      </c>
      <c r="H4" s="20" t="s">
        <v>24</v>
      </c>
      <c r="I4" s="21" t="s">
        <v>43</v>
      </c>
    </row>
    <row r="5" spans="1:9" ht="15">
      <c r="A5" s="5" t="s">
        <v>2</v>
      </c>
      <c r="B5" s="16">
        <f t="shared" si="0"/>
        <v>2400</v>
      </c>
      <c r="C5" s="16">
        <v>200</v>
      </c>
      <c r="E5" s="8">
        <v>4</v>
      </c>
      <c r="F5" s="8">
        <v>228</v>
      </c>
      <c r="G5" s="8">
        <v>8</v>
      </c>
      <c r="H5" s="9">
        <v>0.95</v>
      </c>
      <c r="I5" s="18">
        <f>E5*F5*G5*H5</f>
        <v>6931.2</v>
      </c>
    </row>
    <row r="6" spans="1:3" ht="15">
      <c r="A6" s="5" t="s">
        <v>13</v>
      </c>
      <c r="B6" s="16">
        <f t="shared" si="0"/>
        <v>24000</v>
      </c>
      <c r="C6" s="16">
        <v>2000</v>
      </c>
    </row>
    <row r="7" spans="1:9" ht="15.75" thickBot="1">
      <c r="A7" s="2" t="s">
        <v>14</v>
      </c>
      <c r="B7" s="16">
        <f t="shared" si="0"/>
        <v>3600</v>
      </c>
      <c r="C7" s="16">
        <v>300</v>
      </c>
      <c r="E7" s="13" t="s">
        <v>29</v>
      </c>
      <c r="F7" s="12"/>
      <c r="G7" s="12"/>
      <c r="H7" s="12"/>
      <c r="I7" s="14"/>
    </row>
    <row r="8" spans="1:7" ht="15">
      <c r="A8" s="5" t="s">
        <v>5</v>
      </c>
      <c r="B8" s="16">
        <f t="shared" si="0"/>
        <v>10080</v>
      </c>
      <c r="C8" s="16">
        <v>840</v>
      </c>
      <c r="E8" s="20" t="s">
        <v>25</v>
      </c>
      <c r="F8" s="17">
        <v>500</v>
      </c>
      <c r="G8" s="2" t="s">
        <v>42</v>
      </c>
    </row>
    <row r="9" spans="1:7" ht="15">
      <c r="A9" s="5" t="s">
        <v>8</v>
      </c>
      <c r="B9" s="16">
        <f t="shared" si="0"/>
        <v>2400</v>
      </c>
      <c r="C9" s="16">
        <v>200</v>
      </c>
      <c r="E9" s="10" t="s">
        <v>26</v>
      </c>
      <c r="F9" s="18">
        <f>B20/I5</f>
        <v>221.845567867036</v>
      </c>
      <c r="G9" s="2" t="s">
        <v>44</v>
      </c>
    </row>
    <row r="10" spans="1:7" ht="15">
      <c r="A10" s="5" t="s">
        <v>7</v>
      </c>
      <c r="B10" s="16">
        <f t="shared" si="0"/>
        <v>5040</v>
      </c>
      <c r="C10" s="16">
        <v>420</v>
      </c>
      <c r="E10" s="10" t="s">
        <v>27</v>
      </c>
      <c r="F10" s="18">
        <f>F8-F9</f>
        <v>278.15443213296396</v>
      </c>
      <c r="G10" s="2" t="s">
        <v>45</v>
      </c>
    </row>
    <row r="11" spans="1:7" ht="15">
      <c r="A11" s="5" t="s">
        <v>3</v>
      </c>
      <c r="B11" s="16">
        <f t="shared" si="0"/>
        <v>3000</v>
      </c>
      <c r="C11" s="16">
        <v>250</v>
      </c>
      <c r="E11" s="10" t="s">
        <v>28</v>
      </c>
      <c r="F11" s="19">
        <f>F10/F8</f>
        <v>0.556308864265928</v>
      </c>
      <c r="G11" s="2" t="s">
        <v>46</v>
      </c>
    </row>
    <row r="12" spans="1:3" ht="15">
      <c r="A12" s="5" t="s">
        <v>4</v>
      </c>
      <c r="B12" s="16">
        <f t="shared" si="0"/>
        <v>1200</v>
      </c>
      <c r="C12" s="16">
        <v>100</v>
      </c>
    </row>
    <row r="13" spans="1:9" ht="15.75" thickBot="1">
      <c r="A13" s="5" t="s">
        <v>12</v>
      </c>
      <c r="B13" s="16">
        <f t="shared" si="0"/>
        <v>3000</v>
      </c>
      <c r="C13" s="16">
        <v>250</v>
      </c>
      <c r="E13" s="13" t="s">
        <v>30</v>
      </c>
      <c r="F13" s="23"/>
      <c r="G13" s="12"/>
      <c r="H13" s="12"/>
      <c r="I13" s="14"/>
    </row>
    <row r="14" spans="1:7" ht="15">
      <c r="A14" s="5" t="s">
        <v>9</v>
      </c>
      <c r="B14" s="16">
        <f t="shared" si="0"/>
        <v>6000</v>
      </c>
      <c r="C14" s="16">
        <v>500</v>
      </c>
      <c r="E14" s="21" t="s">
        <v>31</v>
      </c>
      <c r="F14" s="24">
        <f>B20/F8</f>
        <v>3075.312</v>
      </c>
      <c r="G14" s="2" t="s">
        <v>33</v>
      </c>
    </row>
    <row r="15" spans="1:7" ht="15">
      <c r="A15" s="5" t="s">
        <v>6</v>
      </c>
      <c r="B15" s="16">
        <f t="shared" si="0"/>
        <v>6000</v>
      </c>
      <c r="C15" s="16">
        <v>500</v>
      </c>
      <c r="E15" s="25" t="s">
        <v>32</v>
      </c>
      <c r="F15" s="18">
        <f>F14*F8</f>
        <v>1537656</v>
      </c>
      <c r="G15" s="2" t="s">
        <v>34</v>
      </c>
    </row>
    <row r="16" spans="1:7" ht="15">
      <c r="A16" s="5" t="s">
        <v>11</v>
      </c>
      <c r="B16" s="16">
        <f t="shared" si="0"/>
        <v>1423776</v>
      </c>
      <c r="C16" s="16">
        <v>118648</v>
      </c>
      <c r="E16" s="25" t="s">
        <v>37</v>
      </c>
      <c r="F16" s="19">
        <f>F14/I5</f>
        <v>0.44369113573407204</v>
      </c>
      <c r="G16" s="2" t="s">
        <v>39</v>
      </c>
    </row>
    <row r="17" spans="1:7" ht="15">
      <c r="A17" s="5" t="s">
        <v>19</v>
      </c>
      <c r="B17" s="16">
        <f t="shared" si="0"/>
        <v>6000</v>
      </c>
      <c r="C17" s="16">
        <v>500</v>
      </c>
      <c r="E17" s="25" t="s">
        <v>36</v>
      </c>
      <c r="F17" s="26">
        <v>0.8</v>
      </c>
      <c r="G17" s="22" t="s">
        <v>40</v>
      </c>
    </row>
    <row r="18" spans="1:7" ht="15">
      <c r="A18" s="6" t="s">
        <v>10</v>
      </c>
      <c r="B18" s="16">
        <f t="shared" si="0"/>
        <v>3960</v>
      </c>
      <c r="C18" s="16">
        <v>330</v>
      </c>
      <c r="E18" s="25" t="s">
        <v>38</v>
      </c>
      <c r="F18" s="18">
        <f>((F17*I5)*F8)-B20</f>
        <v>1234824</v>
      </c>
      <c r="G18" s="22" t="s">
        <v>41</v>
      </c>
    </row>
    <row r="19" spans="1:7" ht="15">
      <c r="A19" s="5" t="s">
        <v>15</v>
      </c>
      <c r="B19" s="16">
        <f t="shared" si="0"/>
        <v>1200</v>
      </c>
      <c r="C19" s="16">
        <v>100</v>
      </c>
      <c r="E19" s="25" t="s">
        <v>50</v>
      </c>
      <c r="F19" s="18">
        <f>F17*I5*F8</f>
        <v>2772480</v>
      </c>
      <c r="G19" s="22" t="s">
        <v>49</v>
      </c>
    </row>
    <row r="20" spans="1:7" ht="15">
      <c r="A20" s="27" t="s">
        <v>17</v>
      </c>
      <c r="B20" s="4">
        <f>SUM(B4:B19)</f>
        <v>1537656</v>
      </c>
      <c r="C20" s="28">
        <f>SUM(C4:C19)</f>
        <v>128138</v>
      </c>
      <c r="E20" s="25" t="s">
        <v>51</v>
      </c>
      <c r="F20" s="18">
        <f>F17*I5</f>
        <v>5544.96</v>
      </c>
      <c r="G20" s="22" t="s">
        <v>52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25">
      <selection activeCell="D10" sqref="D10"/>
    </sheetView>
  </sheetViews>
  <sheetFormatPr defaultColWidth="9.140625" defaultRowHeight="15"/>
  <cols>
    <col min="1" max="1" width="16.28125" style="0" customWidth="1"/>
    <col min="2" max="2" width="18.140625" style="0" customWidth="1"/>
  </cols>
  <sheetData>
    <row r="1" ht="18.75">
      <c r="A1" s="1" t="s">
        <v>48</v>
      </c>
    </row>
    <row r="3" spans="1:2" ht="15.75" thickBot="1">
      <c r="A3" s="29" t="s">
        <v>35</v>
      </c>
      <c r="B3" s="30" t="s">
        <v>47</v>
      </c>
    </row>
    <row r="4" spans="1:2" ht="15">
      <c r="A4" s="7">
        <v>0.02</v>
      </c>
      <c r="B4" s="3">
        <f>((Data!A4*Timkostnadskalkyl!$I$5)*Timkostnadskalkyl!$F$8)-Timkostnadskalkyl!$B$20</f>
        <v>-1468344</v>
      </c>
    </row>
    <row r="5" spans="1:2" ht="15">
      <c r="A5" s="7">
        <v>0.04</v>
      </c>
      <c r="B5" s="3">
        <f>((Data!A5*Timkostnadskalkyl!$I$5)*Timkostnadskalkyl!$F$8)-Timkostnadskalkyl!$B$20</f>
        <v>-1399032</v>
      </c>
    </row>
    <row r="6" spans="1:2" ht="15">
      <c r="A6" s="7">
        <v>0.06</v>
      </c>
      <c r="B6" s="3">
        <f>((Data!A6*Timkostnadskalkyl!$I$5)*Timkostnadskalkyl!$F$8)-Timkostnadskalkyl!$B$20</f>
        <v>-1329720</v>
      </c>
    </row>
    <row r="7" spans="1:2" ht="15">
      <c r="A7" s="7">
        <v>0.08</v>
      </c>
      <c r="B7" s="3">
        <f>((Data!A7*Timkostnadskalkyl!$I$5)*Timkostnadskalkyl!$F$8)-Timkostnadskalkyl!$B$20</f>
        <v>-1260408</v>
      </c>
    </row>
    <row r="8" spans="1:2" ht="15">
      <c r="A8" s="7">
        <v>0.1</v>
      </c>
      <c r="B8" s="3">
        <f>((Data!A8*Timkostnadskalkyl!$I$5)*Timkostnadskalkyl!$F$8)-Timkostnadskalkyl!$B$20</f>
        <v>-1191096</v>
      </c>
    </row>
    <row r="9" spans="1:2" ht="15">
      <c r="A9" s="7">
        <v>0.12000000000000001</v>
      </c>
      <c r="B9" s="3">
        <f>((Data!A9*Timkostnadskalkyl!$I$5)*Timkostnadskalkyl!$F$8)-Timkostnadskalkyl!$B$20</f>
        <v>-1121784</v>
      </c>
    </row>
    <row r="10" spans="1:2" ht="15">
      <c r="A10" s="7">
        <v>0.13999999999999999</v>
      </c>
      <c r="B10" s="3">
        <f>((Data!A10*Timkostnadskalkyl!$I$5)*Timkostnadskalkyl!$F$8)-Timkostnadskalkyl!$B$20</f>
        <v>-1052472</v>
      </c>
    </row>
    <row r="11" spans="1:2" ht="15">
      <c r="A11" s="7">
        <v>0.16</v>
      </c>
      <c r="B11" s="3">
        <f>((Data!A11*Timkostnadskalkyl!$I$5)*Timkostnadskalkyl!$F$8)-Timkostnadskalkyl!$B$20</f>
        <v>-983160</v>
      </c>
    </row>
    <row r="12" spans="1:2" ht="15">
      <c r="A12" s="7">
        <v>0.18</v>
      </c>
      <c r="B12" s="3">
        <f>((Data!A12*Timkostnadskalkyl!$I$5)*Timkostnadskalkyl!$F$8)-Timkostnadskalkyl!$B$20</f>
        <v>-913848</v>
      </c>
    </row>
    <row r="13" spans="1:2" ht="15">
      <c r="A13" s="7">
        <v>0.19999999999999998</v>
      </c>
      <c r="B13" s="3">
        <f>((Data!A13*Timkostnadskalkyl!$I$5)*Timkostnadskalkyl!$F$8)-Timkostnadskalkyl!$B$20</f>
        <v>-844536.0000000001</v>
      </c>
    </row>
    <row r="14" spans="1:2" ht="15">
      <c r="A14" s="7">
        <v>0.22</v>
      </c>
      <c r="B14" s="3">
        <f>((Data!A14*Timkostnadskalkyl!$I$5)*Timkostnadskalkyl!$F$8)-Timkostnadskalkyl!$B$20</f>
        <v>-775224</v>
      </c>
    </row>
    <row r="15" spans="1:2" ht="15">
      <c r="A15" s="7">
        <v>0.24</v>
      </c>
      <c r="B15" s="3">
        <f>((Data!A15*Timkostnadskalkyl!$I$5)*Timkostnadskalkyl!$F$8)-Timkostnadskalkyl!$B$20</f>
        <v>-705912.0000000001</v>
      </c>
    </row>
    <row r="16" spans="1:2" ht="15">
      <c r="A16" s="7">
        <v>0.26</v>
      </c>
      <c r="B16" s="3">
        <f>((Data!A16*Timkostnadskalkyl!$I$5)*Timkostnadskalkyl!$F$8)-Timkostnadskalkyl!$B$20</f>
        <v>-636600</v>
      </c>
    </row>
    <row r="17" spans="1:2" ht="15">
      <c r="A17" s="7">
        <v>0.28</v>
      </c>
      <c r="B17" s="3">
        <f>((Data!A17*Timkostnadskalkyl!$I$5)*Timkostnadskalkyl!$F$8)-Timkostnadskalkyl!$B$20</f>
        <v>-567288</v>
      </c>
    </row>
    <row r="18" spans="1:2" ht="15">
      <c r="A18" s="7">
        <v>0.30000000000000004</v>
      </c>
      <c r="B18" s="3">
        <f>((Data!A18*Timkostnadskalkyl!$I$5)*Timkostnadskalkyl!$F$8)-Timkostnadskalkyl!$B$20</f>
        <v>-497975.9999999999</v>
      </c>
    </row>
    <row r="19" spans="1:2" ht="15">
      <c r="A19" s="7">
        <v>0.32</v>
      </c>
      <c r="B19" s="3">
        <f>((Data!A19*Timkostnadskalkyl!$I$5)*Timkostnadskalkyl!$F$8)-Timkostnadskalkyl!$B$20</f>
        <v>-428664</v>
      </c>
    </row>
    <row r="20" spans="1:2" ht="15">
      <c r="A20" s="7">
        <v>0.34</v>
      </c>
      <c r="B20" s="3">
        <f>((Data!A20*Timkostnadskalkyl!$I$5)*Timkostnadskalkyl!$F$8)-Timkostnadskalkyl!$B$20</f>
        <v>-359352</v>
      </c>
    </row>
    <row r="21" spans="1:2" ht="15">
      <c r="A21" s="7">
        <v>0.36000000000000004</v>
      </c>
      <c r="B21" s="3">
        <f>((Data!A21*Timkostnadskalkyl!$I$5)*Timkostnadskalkyl!$F$8)-Timkostnadskalkyl!$B$20</f>
        <v>-290039.99999999977</v>
      </c>
    </row>
    <row r="22" spans="1:2" ht="15">
      <c r="A22" s="7">
        <v>0.38</v>
      </c>
      <c r="B22" s="3">
        <f>((Data!A22*Timkostnadskalkyl!$I$5)*Timkostnadskalkyl!$F$8)-Timkostnadskalkyl!$B$20</f>
        <v>-220728</v>
      </c>
    </row>
    <row r="23" spans="1:2" ht="15">
      <c r="A23" s="7">
        <v>0.4</v>
      </c>
      <c r="B23" s="3">
        <f>((Data!A23*Timkostnadskalkyl!$I$5)*Timkostnadskalkyl!$F$8)-Timkostnadskalkyl!$B$20</f>
        <v>-151416</v>
      </c>
    </row>
    <row r="24" spans="1:2" ht="15">
      <c r="A24" s="7">
        <v>0.42000000000000004</v>
      </c>
      <c r="B24" s="3">
        <f>((Data!A24*Timkostnadskalkyl!$I$5)*Timkostnadskalkyl!$F$8)-Timkostnadskalkyl!$B$20</f>
        <v>-82103.99999999977</v>
      </c>
    </row>
    <row r="25" spans="1:2" ht="15">
      <c r="A25" s="7">
        <v>0.44</v>
      </c>
      <c r="B25" s="3">
        <f>((Data!A25*Timkostnadskalkyl!$I$5)*Timkostnadskalkyl!$F$8)-Timkostnadskalkyl!$B$20</f>
        <v>-12792</v>
      </c>
    </row>
    <row r="26" spans="1:2" ht="15">
      <c r="A26" s="7">
        <v>0.46</v>
      </c>
      <c r="B26" s="3">
        <f>((Data!A26*Timkostnadskalkyl!$I$5)*Timkostnadskalkyl!$F$8)-Timkostnadskalkyl!$B$20</f>
        <v>56520</v>
      </c>
    </row>
    <row r="27" spans="1:2" ht="15">
      <c r="A27" s="7">
        <v>0.48000000000000004</v>
      </c>
      <c r="B27" s="3">
        <f>((Data!A27*Timkostnadskalkyl!$I$5)*Timkostnadskalkyl!$F$8)-Timkostnadskalkyl!$B$20</f>
        <v>125832</v>
      </c>
    </row>
    <row r="28" spans="1:2" ht="15">
      <c r="A28" s="7">
        <v>0.5</v>
      </c>
      <c r="B28" s="3">
        <f>((Data!A28*Timkostnadskalkyl!$I$5)*Timkostnadskalkyl!$F$8)-Timkostnadskalkyl!$B$20</f>
        <v>195144</v>
      </c>
    </row>
    <row r="29" spans="1:2" ht="15">
      <c r="A29" s="7">
        <v>0.52</v>
      </c>
      <c r="B29" s="3">
        <f>((Data!A29*Timkostnadskalkyl!$I$5)*Timkostnadskalkyl!$F$8)-Timkostnadskalkyl!$B$20</f>
        <v>264456</v>
      </c>
    </row>
    <row r="30" spans="1:2" ht="15">
      <c r="A30" s="7">
        <v>0.54</v>
      </c>
      <c r="B30" s="3">
        <f>((Data!A30*Timkostnadskalkyl!$I$5)*Timkostnadskalkyl!$F$8)-Timkostnadskalkyl!$B$20</f>
        <v>333768</v>
      </c>
    </row>
    <row r="31" spans="1:2" ht="15">
      <c r="A31" s="7">
        <v>0.56</v>
      </c>
      <c r="B31" s="3">
        <f>((Data!A31*Timkostnadskalkyl!$I$5)*Timkostnadskalkyl!$F$8)-Timkostnadskalkyl!$B$20</f>
        <v>403080</v>
      </c>
    </row>
    <row r="32" spans="1:2" ht="15">
      <c r="A32" s="7">
        <v>0.5800000000000001</v>
      </c>
      <c r="B32" s="3">
        <f>((Data!A32*Timkostnadskalkyl!$I$5)*Timkostnadskalkyl!$F$8)-Timkostnadskalkyl!$B$20</f>
        <v>472392.00000000023</v>
      </c>
    </row>
    <row r="33" spans="1:2" ht="15">
      <c r="A33" s="7">
        <v>0.6</v>
      </c>
      <c r="B33" s="3">
        <f>((Data!A33*Timkostnadskalkyl!$I$5)*Timkostnadskalkyl!$F$8)-Timkostnadskalkyl!$B$20</f>
        <v>541703.9999999998</v>
      </c>
    </row>
    <row r="34" spans="1:2" ht="15">
      <c r="A34" s="7">
        <v>0.62</v>
      </c>
      <c r="B34" s="3">
        <f>((Data!A34*Timkostnadskalkyl!$I$5)*Timkostnadskalkyl!$F$8)-Timkostnadskalkyl!$B$20</f>
        <v>611016</v>
      </c>
    </row>
    <row r="35" spans="1:2" ht="15">
      <c r="A35" s="7">
        <v>0.64</v>
      </c>
      <c r="B35" s="3">
        <f>((Data!A35*Timkostnadskalkyl!$I$5)*Timkostnadskalkyl!$F$8)-Timkostnadskalkyl!$B$20</f>
        <v>680328</v>
      </c>
    </row>
    <row r="36" spans="1:2" ht="15">
      <c r="A36" s="7">
        <v>0.66</v>
      </c>
      <c r="B36" s="3">
        <f>((Data!A36*Timkostnadskalkyl!$I$5)*Timkostnadskalkyl!$F$8)-Timkostnadskalkyl!$B$20</f>
        <v>749640</v>
      </c>
    </row>
    <row r="37" spans="1:2" ht="15">
      <c r="A37" s="7">
        <v>0.68</v>
      </c>
      <c r="B37" s="3">
        <f>((Data!A37*Timkostnadskalkyl!$I$5)*Timkostnadskalkyl!$F$8)-Timkostnadskalkyl!$B$20</f>
        <v>818952</v>
      </c>
    </row>
    <row r="38" spans="1:2" ht="15">
      <c r="A38" s="7">
        <v>0.7000000000000001</v>
      </c>
      <c r="B38" s="3">
        <f>((Data!A38*Timkostnadskalkyl!$I$5)*Timkostnadskalkyl!$F$8)-Timkostnadskalkyl!$B$20</f>
        <v>888264</v>
      </c>
    </row>
    <row r="39" spans="1:2" ht="15">
      <c r="A39" s="7">
        <v>0.7200000000000001</v>
      </c>
      <c r="B39" s="3">
        <f>((Data!A39*Timkostnadskalkyl!$I$5)*Timkostnadskalkyl!$F$8)-Timkostnadskalkyl!$B$20</f>
        <v>957576.0000000005</v>
      </c>
    </row>
    <row r="40" spans="1:2" ht="15">
      <c r="A40" s="7">
        <v>0.74</v>
      </c>
      <c r="B40" s="3">
        <f>((Data!A40*Timkostnadskalkyl!$I$5)*Timkostnadskalkyl!$F$8)-Timkostnadskalkyl!$B$20</f>
        <v>1026888</v>
      </c>
    </row>
    <row r="41" spans="1:2" ht="15">
      <c r="A41" s="7">
        <v>0.76</v>
      </c>
      <c r="B41" s="3">
        <f>((Data!A41*Timkostnadskalkyl!$I$5)*Timkostnadskalkyl!$F$8)-Timkostnadskalkyl!$B$20</f>
        <v>1096200</v>
      </c>
    </row>
    <row r="42" spans="1:2" ht="15">
      <c r="A42" s="7">
        <v>0.78</v>
      </c>
      <c r="B42" s="3">
        <f>((Data!A42*Timkostnadskalkyl!$I$5)*Timkostnadskalkyl!$F$8)-Timkostnadskalkyl!$B$20</f>
        <v>1165512</v>
      </c>
    </row>
    <row r="43" spans="1:2" ht="15">
      <c r="A43" s="7">
        <v>0.8</v>
      </c>
      <c r="B43" s="3">
        <f>((Data!A43*Timkostnadskalkyl!$I$5)*Timkostnadskalkyl!$F$8)-Timkostnadskalkyl!$B$20</f>
        <v>1234824</v>
      </c>
    </row>
    <row r="44" spans="1:2" ht="15">
      <c r="A44" s="7">
        <v>0.8200000000000001</v>
      </c>
      <c r="B44" s="3">
        <f>((Data!A44*Timkostnadskalkyl!$I$5)*Timkostnadskalkyl!$F$8)-Timkostnadskalkyl!$B$20</f>
        <v>1304136</v>
      </c>
    </row>
    <row r="45" spans="1:2" ht="15">
      <c r="A45" s="7">
        <v>0.8400000000000001</v>
      </c>
      <c r="B45" s="3">
        <f>((Data!A45*Timkostnadskalkyl!$I$5)*Timkostnadskalkyl!$F$8)-Timkostnadskalkyl!$B$20</f>
        <v>1373448.0000000005</v>
      </c>
    </row>
    <row r="46" spans="1:2" ht="15">
      <c r="A46" s="7">
        <v>0.86</v>
      </c>
      <c r="B46" s="3">
        <f>((Data!A46*Timkostnadskalkyl!$I$5)*Timkostnadskalkyl!$F$8)-Timkostnadskalkyl!$B$20</f>
        <v>1442759.9999999995</v>
      </c>
    </row>
    <row r="47" spans="1:2" ht="15">
      <c r="A47" s="7">
        <v>0.88</v>
      </c>
      <c r="B47" s="3">
        <f>((Data!A47*Timkostnadskalkyl!$I$5)*Timkostnadskalkyl!$F$8)-Timkostnadskalkyl!$B$20</f>
        <v>1512072</v>
      </c>
    </row>
    <row r="48" spans="1:2" ht="15">
      <c r="A48" s="7">
        <v>0.9</v>
      </c>
      <c r="B48" s="3">
        <f>((Data!A48*Timkostnadskalkyl!$I$5)*Timkostnadskalkyl!$F$8)-Timkostnadskalkyl!$B$20</f>
        <v>1581384</v>
      </c>
    </row>
    <row r="49" spans="1:2" ht="15">
      <c r="A49" s="7">
        <v>0.92</v>
      </c>
      <c r="B49" s="3">
        <f>((Data!A49*Timkostnadskalkyl!$I$5)*Timkostnadskalkyl!$F$8)-Timkostnadskalkyl!$B$20</f>
        <v>1650696</v>
      </c>
    </row>
    <row r="50" spans="1:2" ht="15">
      <c r="A50" s="7">
        <v>0.9400000000000001</v>
      </c>
      <c r="B50" s="3">
        <f>((Data!A50*Timkostnadskalkyl!$I$5)*Timkostnadskalkyl!$F$8)-Timkostnadskalkyl!$B$20</f>
        <v>1720008</v>
      </c>
    </row>
    <row r="51" spans="1:2" ht="15">
      <c r="A51" s="7">
        <v>0.9600000000000001</v>
      </c>
      <c r="B51" s="3">
        <f>((Data!A51*Timkostnadskalkyl!$I$5)*Timkostnadskalkyl!$F$8)-Timkostnadskalkyl!$B$20</f>
        <v>1789320</v>
      </c>
    </row>
    <row r="52" spans="1:2" ht="15">
      <c r="A52" s="7">
        <v>0.98</v>
      </c>
      <c r="B52" s="3">
        <f>((Data!A52*Timkostnadskalkyl!$I$5)*Timkostnadskalkyl!$F$8)-Timkostnadskalkyl!$B$20</f>
        <v>1858632</v>
      </c>
    </row>
    <row r="53" spans="1:2" ht="15">
      <c r="A53" s="7">
        <v>1</v>
      </c>
      <c r="B53" s="3">
        <f>((Data!A53*Timkostnadskalkyl!$I$5)*Timkostnadskalkyl!$F$8)-Timkostnadskalkyl!$B$20</f>
        <v>1927944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dcterms:created xsi:type="dcterms:W3CDTF">2008-10-09T11:32:48Z</dcterms:created>
  <dcterms:modified xsi:type="dcterms:W3CDTF">2008-10-10T11:47:07Z</dcterms:modified>
  <cp:category/>
  <cp:version/>
  <cp:contentType/>
  <cp:contentStatus/>
</cp:coreProperties>
</file>