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vesteringskalkyl" sheetId="1" r:id="rId1"/>
    <sheet name="Avkastningskrav" sheetId="2" r:id="rId2"/>
    <sheet name="Känslighetsanalys" sheetId="3" r:id="rId3"/>
  </sheets>
  <definedNames>
    <definedName name="solver_adj" localSheetId="0">'Investeringskalkyl'!$B$12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'Investeringskalkyl'!$B$20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3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<sst xmlns="http://schemas.openxmlformats.org/spreadsheetml/2006/main" count="63" uniqueCount="60">
  <si>
    <t>Investeringskalkyl marknadsföringsinvestering</t>
  </si>
  <si>
    <t>Powered by Mallar.biz</t>
  </si>
  <si>
    <t>Investering</t>
  </si>
  <si>
    <t>Marknadsföringsinvestering</t>
  </si>
  <si>
    <t>Här anger ni vad er marknadsföringskampanj totalt kommer att kosta er</t>
  </si>
  <si>
    <t>Startavgift</t>
  </si>
  <si>
    <t>Här anger ni den startavgift som en kund betalar direkt avseende den första perioden</t>
  </si>
  <si>
    <t>Abonnemangsavgift</t>
  </si>
  <si>
    <t>Här anger ni den abonnemangsavgift som kunden betalar löpande per period</t>
  </si>
  <si>
    <t>Rörelsemarginal exkl annonsering</t>
  </si>
  <si>
    <t>Här anger ni rörelsemarginalen för er verksamhet exkl annonseringskostnader, rörelsemarginalen är rörelseresultatet före finansiella poster men efter avskrivningar i förhållande till omsättningen</t>
  </si>
  <si>
    <t>Abonnemangsperioder per år</t>
  </si>
  <si>
    <t>Här anger ni hur ofta abonnemangsavgiften erläggs varje år, 12 för månadsvis, 4 för kvartalsvis och 1 för årsvis</t>
  </si>
  <si>
    <t>Budgeterat resultat</t>
  </si>
  <si>
    <t>Beräknat antal nya abonnemangskunder</t>
  </si>
  <si>
    <t>Här anger ni hur många nya kunder marknadsföringskampanjen kommer att generera</t>
  </si>
  <si>
    <t>Snitt för antal perioder ett abonnemang varar</t>
  </si>
  <si>
    <t>WACC, periodränta %</t>
  </si>
  <si>
    <t>Här anges den genomsnittliga finansieringskostnaden i procent för perioden, årsränta genom antal abonnemangsperioder per år</t>
  </si>
  <si>
    <t>PV, nuvärde av investering</t>
  </si>
  <si>
    <t>Här anges nuvärdet av startavgifter och abonnemangsavgifter, kan jämföras med marknadsföringsinvestering</t>
  </si>
  <si>
    <t>NPV, nettonuvärde av investering</t>
  </si>
  <si>
    <t>Här anges nettonuvärdet för investeringen, beräknas som nuvärde minus marknadsföringsinvestering</t>
  </si>
  <si>
    <t>Kapitalvärdekvot</t>
  </si>
  <si>
    <t>Här anges kapitalvärdekvoten som är nettonuvärdet dividerat med marknadsföringsinvesteringen</t>
  </si>
  <si>
    <t>Avkastningskrav</t>
  </si>
  <si>
    <t>Aktieägares avkastningskrav</t>
  </si>
  <si>
    <t>Riskfri ränta</t>
  </si>
  <si>
    <t>Den nominella riskfria räntan, statsobligationer eller statsskulväxlar</t>
  </si>
  <si>
    <t>Marknadsrisk</t>
  </si>
  <si>
    <t>Riskpremie för aktiemarknaden</t>
  </si>
  <si>
    <t>Betavärde</t>
  </si>
  <si>
    <t>Betavärdet för den här typen av företag eller bransch, riskfaktor</t>
  </si>
  <si>
    <t>Skattesats</t>
  </si>
  <si>
    <t>Skattesatsen som skall betalas på företagets vinst</t>
  </si>
  <si>
    <t>Inflationstakt</t>
  </si>
  <si>
    <t>Den valda inflationstakten</t>
  </si>
  <si>
    <t>Långivares avkastningskrav</t>
  </si>
  <si>
    <t>Genomsnittlig ränta</t>
  </si>
  <si>
    <t>Den nominella genomsnittliga räntesatsen</t>
  </si>
  <si>
    <t>Andelar kapital i finansiering för investering</t>
  </si>
  <si>
    <t>Aktieägarkapital</t>
  </si>
  <si>
    <t>Andel kapital som finansieras med kapital från aktieägare</t>
  </si>
  <si>
    <t>Långivares kapital</t>
  </si>
  <si>
    <t>Andel kapital som finansieras med kapital från långivare</t>
  </si>
  <si>
    <t>Totalt</t>
  </si>
  <si>
    <t>Skall summera till 100%</t>
  </si>
  <si>
    <t>Realt avkastningskrav före skatt</t>
  </si>
  <si>
    <t>Avkastningskrav aktieägare</t>
  </si>
  <si>
    <t>Aktieägares avkastningskrav justerat för inflation och skatt, avkastningskravet ökar för att kunna bära skatt</t>
  </si>
  <si>
    <t>Avkastningskrav långivare</t>
  </si>
  <si>
    <t>Långivares avkastningskrav justerat för inflation, räntekostnaden är avdragsgill före skatt</t>
  </si>
  <si>
    <t>WACC</t>
  </si>
  <si>
    <t>Genomsnittlig finansieringsränta för investering</t>
  </si>
  <si>
    <t>Känslighetsanalys</t>
  </si>
  <si>
    <t>Abonnemangskunder</t>
  </si>
  <si>
    <t>Abonnemangstid</t>
  </si>
  <si>
    <t>Andel</t>
  </si>
  <si>
    <t>Antal</t>
  </si>
  <si>
    <t>NPV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</si>
</sst>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.00&quot; kr&quot;_-;\-* #,##0.00&quot; kr&quot;_-;_-* \-??&quot; kr&quot;_-;_-@_-"/>
    <numFmt numFmtId="167" formatCode="#,##0.00"/>
    <numFmt numFmtId="168" formatCode="0.00%"/>
    <numFmt numFmtId="169" formatCode="0.0000%"/>
    <numFmt numFmtId="170" formatCode="#,##0.00&quot; kr&quot;;[RED]\-#,##0.00&quot; kr&quot;"/>
    <numFmt numFmtId="171" formatCode="0.000%"/>
    <numFmt numFmtId="172" formatCode="0.000"/>
    <numFmt numFmtId="173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24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7" fontId="0" fillId="3" borderId="3" xfId="0" applyNumberFormat="1" applyFill="1" applyBorder="1" applyAlignment="1">
      <alignment/>
    </xf>
    <xf numFmtId="164" fontId="5" fillId="0" borderId="0" xfId="0" applyFont="1" applyAlignment="1">
      <alignment/>
    </xf>
    <xf numFmtId="167" fontId="0" fillId="3" borderId="4" xfId="0" applyNumberFormat="1" applyFill="1" applyBorder="1" applyAlignment="1">
      <alignment/>
    </xf>
    <xf numFmtId="168" fontId="0" fillId="3" borderId="4" xfId="19" applyNumberFormat="1" applyFont="1" applyFill="1" applyBorder="1" applyAlignment="1" applyProtection="1">
      <alignment/>
      <protection/>
    </xf>
    <xf numFmtId="164" fontId="0" fillId="3" borderId="4" xfId="0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2" borderId="5" xfId="0" applyFont="1" applyFill="1" applyBorder="1" applyAlignment="1">
      <alignment/>
    </xf>
    <xf numFmtId="169" fontId="0" fillId="2" borderId="5" xfId="19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0" fillId="2" borderId="0" xfId="0" applyFont="1" applyFill="1" applyBorder="1" applyAlignment="1">
      <alignment/>
    </xf>
    <xf numFmtId="167" fontId="0" fillId="2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64" fontId="0" fillId="2" borderId="6" xfId="0" applyFont="1" applyFill="1" applyBorder="1" applyAlignment="1">
      <alignment/>
    </xf>
    <xf numFmtId="169" fontId="0" fillId="2" borderId="6" xfId="19" applyNumberFormat="1" applyFont="1" applyFill="1" applyBorder="1" applyAlignment="1" applyProtection="1">
      <alignment/>
      <protection/>
    </xf>
    <xf numFmtId="164" fontId="8" fillId="2" borderId="7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9" fillId="0" borderId="0" xfId="20" applyFont="1">
      <alignment/>
      <protection/>
    </xf>
    <xf numFmtId="171" fontId="9" fillId="3" borderId="3" xfId="21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71" fontId="9" fillId="3" borderId="4" xfId="21" applyNumberFormat="1" applyFont="1" applyFill="1" applyBorder="1" applyAlignment="1" applyProtection="1">
      <alignment/>
      <protection/>
    </xf>
    <xf numFmtId="172" fontId="9" fillId="3" borderId="4" xfId="20" applyNumberFormat="1" applyFont="1" applyFill="1" applyBorder="1">
      <alignment/>
      <protection/>
    </xf>
    <xf numFmtId="168" fontId="9" fillId="3" borderId="4" xfId="21" applyNumberFormat="1" applyFont="1" applyFill="1" applyBorder="1" applyAlignment="1" applyProtection="1">
      <alignment/>
      <protection/>
    </xf>
    <xf numFmtId="164" fontId="10" fillId="2" borderId="7" xfId="20" applyFont="1" applyFill="1" applyBorder="1">
      <alignment/>
      <protection/>
    </xf>
    <xf numFmtId="164" fontId="9" fillId="0" borderId="0" xfId="20" applyFont="1" applyFill="1" applyBorder="1">
      <alignment/>
      <protection/>
    </xf>
    <xf numFmtId="171" fontId="6" fillId="3" borderId="3" xfId="19" applyNumberFormat="1" applyFont="1" applyFill="1" applyBorder="1" applyAlignment="1" applyProtection="1">
      <alignment/>
      <protection/>
    </xf>
    <xf numFmtId="165" fontId="6" fillId="3" borderId="3" xfId="19" applyFont="1" applyFill="1" applyBorder="1" applyAlignment="1" applyProtection="1">
      <alignment/>
      <protection/>
    </xf>
    <xf numFmtId="165" fontId="6" fillId="3" borderId="8" xfId="19" applyFont="1" applyFill="1" applyBorder="1" applyAlignment="1" applyProtection="1">
      <alignment/>
      <protection/>
    </xf>
    <xf numFmtId="164" fontId="6" fillId="0" borderId="9" xfId="0" applyFont="1" applyBorder="1" applyAlignment="1">
      <alignment/>
    </xf>
    <xf numFmtId="165" fontId="6" fillId="0" borderId="4" xfId="19" applyFont="1" applyFill="1" applyBorder="1" applyAlignment="1" applyProtection="1">
      <alignment/>
      <protection/>
    </xf>
    <xf numFmtId="164" fontId="0" fillId="0" borderId="9" xfId="0" applyBorder="1" applyAlignment="1">
      <alignment/>
    </xf>
    <xf numFmtId="171" fontId="6" fillId="0" borderId="3" xfId="19" applyNumberFormat="1" applyFont="1" applyFill="1" applyBorder="1" applyAlignment="1" applyProtection="1">
      <alignment/>
      <protection/>
    </xf>
    <xf numFmtId="171" fontId="6" fillId="0" borderId="4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64" fontId="11" fillId="4" borderId="9" xfId="0" applyFont="1" applyFill="1" applyBorder="1" applyAlignment="1">
      <alignment/>
    </xf>
    <xf numFmtId="171" fontId="11" fillId="4" borderId="4" xfId="0" applyNumberFormat="1" applyFont="1" applyFill="1" applyBorder="1" applyAlignment="1">
      <alignment/>
    </xf>
    <xf numFmtId="164" fontId="6" fillId="4" borderId="9" xfId="0" applyFont="1" applyFill="1" applyBorder="1" applyAlignment="1">
      <alignment/>
    </xf>
    <xf numFmtId="164" fontId="0" fillId="4" borderId="9" xfId="0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rocent 2" xfId="21"/>
    <cellStyle name="Valuta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NPV - nya kunder</a:t>
            </a:r>
          </a:p>
        </c:rich>
      </c:tx>
      <c:layout>
        <c:manualLayout>
          <c:xMode val="factor"/>
          <c:yMode val="factor"/>
          <c:x val="-0.011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9325"/>
          <c:w val="0.94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Känslighetsanalys!$C$4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Känslighetsanalys!$B$5:$B$45</c:f>
              <c:numCache/>
            </c:numRef>
          </c:cat>
          <c:val>
            <c:numRef>
              <c:f>Känslighetsanalys!$C$5:$C$45</c:f>
              <c:numCache/>
            </c:numRef>
          </c:val>
          <c:smooth val="0"/>
        </c:ser>
        <c:marker val="1"/>
        <c:axId val="40657337"/>
        <c:axId val="46052458"/>
      </c:lineChart>
      <c:dateAx>
        <c:axId val="4065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52458"/>
        <c:crossesAt val="0"/>
        <c:auto val="0"/>
        <c:noMultiLvlLbl val="0"/>
      </c:dateAx>
      <c:valAx>
        <c:axId val="46052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57337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NPV - abonnemangstid</a:t>
            </a:r>
          </a:p>
        </c:rich>
      </c:tx>
      <c:layout>
        <c:manualLayout>
          <c:xMode val="factor"/>
          <c:yMode val="factor"/>
          <c:x val="-0.013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9325"/>
          <c:w val="0.94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Känslighetsanalys!$F$4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Känslighetsanalys!$E$5:$E$45</c:f>
              <c:numCache/>
            </c:numRef>
          </c:cat>
          <c:val>
            <c:numRef>
              <c:f>Känslighetsanalys!$F$5:$F$45</c:f>
              <c:numCache/>
            </c:numRef>
          </c:val>
          <c:smooth val="0"/>
        </c:ser>
        <c:marker val="1"/>
        <c:axId val="41977931"/>
        <c:axId val="43652700"/>
      </c:lineChart>
      <c:dateAx>
        <c:axId val="4197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52700"/>
        <c:crossesAt val="0"/>
        <c:auto val="0"/>
        <c:noMultiLvlLbl val="0"/>
      </c:dateAx>
      <c:valAx>
        <c:axId val="43652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77931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2</xdr:col>
      <xdr:colOff>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33432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2</xdr:col>
      <xdr:colOff>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0" y="6086475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" sqref="A2"/>
    </sheetView>
  </sheetViews>
  <sheetFormatPr defaultColWidth="9.140625" defaultRowHeight="15"/>
  <cols>
    <col min="1" max="1" width="53.57421875" style="0" customWidth="1"/>
    <col min="2" max="2" width="14.8515625" style="0" customWidth="1"/>
    <col min="3" max="3" width="10.7109375" style="0" customWidth="1"/>
    <col min="4" max="4" width="12.8515625" style="0" customWidth="1"/>
    <col min="5" max="17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spans="1:2" ht="12.75">
      <c r="A4" s="3" t="s">
        <v>2</v>
      </c>
      <c r="B4" s="4"/>
    </row>
    <row r="5" spans="1:3" ht="12.75">
      <c r="A5" t="s">
        <v>3</v>
      </c>
      <c r="B5" s="5">
        <v>60000</v>
      </c>
      <c r="C5" s="6" t="s">
        <v>4</v>
      </c>
    </row>
    <row r="6" spans="1:3" ht="12.75">
      <c r="A6" t="s">
        <v>5</v>
      </c>
      <c r="B6" s="7">
        <v>4990</v>
      </c>
      <c r="C6" s="6" t="s">
        <v>6</v>
      </c>
    </row>
    <row r="7" spans="1:3" ht="12.75">
      <c r="A7" t="s">
        <v>7</v>
      </c>
      <c r="B7" s="7">
        <v>4990</v>
      </c>
      <c r="C7" s="6" t="s">
        <v>8</v>
      </c>
    </row>
    <row r="8" spans="1:3" ht="12.75">
      <c r="A8" t="s">
        <v>9</v>
      </c>
      <c r="B8" s="8">
        <v>0.3</v>
      </c>
      <c r="C8" s="6" t="s">
        <v>10</v>
      </c>
    </row>
    <row r="9" spans="1:3" ht="12.75">
      <c r="A9" t="s">
        <v>11</v>
      </c>
      <c r="B9" s="9">
        <v>1</v>
      </c>
      <c r="C9" s="10" t="s">
        <v>12</v>
      </c>
    </row>
    <row r="11" spans="1:2" ht="12.75">
      <c r="A11" s="3" t="s">
        <v>13</v>
      </c>
      <c r="B11" s="4"/>
    </row>
    <row r="12" spans="1:3" ht="12.75">
      <c r="A12" t="s">
        <v>14</v>
      </c>
      <c r="B12" s="11">
        <v>5</v>
      </c>
      <c r="C12" s="10" t="s">
        <v>15</v>
      </c>
    </row>
    <row r="13" spans="1:3" ht="12.75">
      <c r="A13" t="s">
        <v>16</v>
      </c>
      <c r="B13" s="9">
        <v>10</v>
      </c>
      <c r="C13" s="6" t="str">
        <f>IF(B9=12,"månader",IF(B9=4,"kvartal",IF(B9=2,"halvår",IF(B9=1,"år","perioder"))))</f>
        <v>år</v>
      </c>
    </row>
    <row r="16" spans="1:3" ht="12.75">
      <c r="A16" s="12" t="s">
        <v>17</v>
      </c>
      <c r="B16" s="13">
        <f>Avkastningskrav!B23/Investeringskalkyl!B9</f>
        <v>0.053889</v>
      </c>
      <c r="C16" s="14" t="s">
        <v>18</v>
      </c>
    </row>
    <row r="17" spans="1:4" ht="12.75">
      <c r="A17" s="15" t="s">
        <v>19</v>
      </c>
      <c r="B17" s="16">
        <f>(B6*B8*B12)+(B7*B8*B12)*((1-((1+B16)^-B13))/B16)</f>
        <v>64206.005581495585</v>
      </c>
      <c r="C17" s="14" t="s">
        <v>20</v>
      </c>
      <c r="D17" s="17"/>
    </row>
    <row r="18" spans="1:3" ht="12.75">
      <c r="A18" s="15" t="s">
        <v>21</v>
      </c>
      <c r="B18" s="16">
        <f>(B6*B8*B12)+(B7*B8*B12)*((1-((1+B16)^-B13))/B16)-B5</f>
        <v>4206.005581495585</v>
      </c>
      <c r="C18" s="14" t="s">
        <v>22</v>
      </c>
    </row>
    <row r="19" spans="1:3" ht="12.75">
      <c r="A19" s="18" t="s">
        <v>23</v>
      </c>
      <c r="B19" s="19">
        <f>B18/B5</f>
        <v>0.07010009302492641</v>
      </c>
      <c r="C19" s="14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8" sqref="B28"/>
    </sheetView>
  </sheetViews>
  <sheetFormatPr defaultColWidth="9.140625" defaultRowHeight="15"/>
  <cols>
    <col min="1" max="1" width="28.00390625" style="0" customWidth="1"/>
  </cols>
  <sheetData>
    <row r="1" ht="12.75">
      <c r="A1" s="1" t="s">
        <v>25</v>
      </c>
    </row>
    <row r="3" spans="1:13" ht="12.7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7" ht="12.75">
      <c r="A4" s="22" t="s">
        <v>27</v>
      </c>
      <c r="B4" s="23">
        <v>0.043</v>
      </c>
      <c r="C4" s="22" t="s">
        <v>28</v>
      </c>
      <c r="D4" s="24"/>
      <c r="E4" s="24"/>
      <c r="F4" s="24"/>
      <c r="G4" s="24"/>
    </row>
    <row r="5" spans="1:7" ht="12.75">
      <c r="A5" s="22" t="s">
        <v>29</v>
      </c>
      <c r="B5" s="25">
        <v>0.04</v>
      </c>
      <c r="C5" s="22" t="s">
        <v>30</v>
      </c>
      <c r="D5" s="24"/>
      <c r="E5" s="24"/>
      <c r="F5" s="24"/>
      <c r="G5" s="24"/>
    </row>
    <row r="6" spans="1:7" ht="12.75">
      <c r="A6" s="22" t="s">
        <v>31</v>
      </c>
      <c r="B6" s="26">
        <v>2</v>
      </c>
      <c r="C6" s="22" t="s">
        <v>32</v>
      </c>
      <c r="D6" s="24"/>
      <c r="E6" s="24"/>
      <c r="F6" s="24"/>
      <c r="G6" s="24"/>
    </row>
    <row r="7" spans="1:7" ht="12.75">
      <c r="A7" s="22" t="s">
        <v>33</v>
      </c>
      <c r="B7" s="27">
        <v>0.28</v>
      </c>
      <c r="C7" s="22" t="s">
        <v>34</v>
      </c>
      <c r="D7" s="24"/>
      <c r="E7" s="24"/>
      <c r="F7" s="24"/>
      <c r="G7" s="24"/>
    </row>
    <row r="8" spans="1:7" ht="12.75">
      <c r="A8" s="22" t="s">
        <v>35</v>
      </c>
      <c r="B8" s="25">
        <v>0.023</v>
      </c>
      <c r="C8" s="22" t="s">
        <v>36</v>
      </c>
      <c r="D8" s="24"/>
      <c r="E8" s="24"/>
      <c r="F8" s="24"/>
      <c r="G8" s="24"/>
    </row>
    <row r="10" spans="1:13" ht="12.75">
      <c r="A10" s="28" t="s">
        <v>37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3" ht="12.75">
      <c r="A11" s="29" t="s">
        <v>38</v>
      </c>
      <c r="B11" s="30">
        <v>0.076889</v>
      </c>
      <c r="C11" s="29" t="s">
        <v>39</v>
      </c>
    </row>
    <row r="13" spans="1:13" ht="12.75">
      <c r="A13" s="20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3" ht="12.75">
      <c r="A14" s="14" t="s">
        <v>41</v>
      </c>
      <c r="B14" s="31">
        <v>0</v>
      </c>
      <c r="C14" s="14" t="s">
        <v>42</v>
      </c>
    </row>
    <row r="15" spans="1:3" ht="12.75">
      <c r="A15" s="14" t="s">
        <v>43</v>
      </c>
      <c r="B15" s="32">
        <v>1</v>
      </c>
      <c r="C15" s="14" t="s">
        <v>44</v>
      </c>
    </row>
    <row r="16" spans="1:13" ht="12.75">
      <c r="A16" s="33" t="s">
        <v>45</v>
      </c>
      <c r="B16" s="34">
        <f>SUM(B14:B15)</f>
        <v>1</v>
      </c>
      <c r="C16" s="33" t="s">
        <v>46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9" spans="1:13" ht="12.75">
      <c r="A19" s="20" t="s">
        <v>47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3" ht="12.75">
      <c r="A20" s="14" t="s">
        <v>48</v>
      </c>
      <c r="B20" s="36">
        <f>((B4-B8)+(B6*B5))/(1-B7)</f>
        <v>0.1388888888888889</v>
      </c>
      <c r="C20" s="14" t="s">
        <v>49</v>
      </c>
    </row>
    <row r="21" spans="1:3" ht="12.75">
      <c r="A21" s="14" t="s">
        <v>50</v>
      </c>
      <c r="B21" s="37">
        <f>B11-B8</f>
        <v>0.053889</v>
      </c>
      <c r="C21" s="14" t="s">
        <v>51</v>
      </c>
    </row>
    <row r="22" spans="2:3" ht="12.75">
      <c r="B22" s="38"/>
      <c r="C22" s="14"/>
    </row>
    <row r="23" spans="1:13" ht="12.75">
      <c r="A23" s="39" t="s">
        <v>52</v>
      </c>
      <c r="B23" s="40">
        <f>(B20*B14)+(B21*B15)</f>
        <v>0.053889</v>
      </c>
      <c r="C23" s="41" t="s">
        <v>53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D6" sqref="D6"/>
    </sheetView>
  </sheetViews>
  <sheetFormatPr defaultColWidth="9.140625" defaultRowHeight="15"/>
  <cols>
    <col min="3" max="3" width="12.421875" style="0" customWidth="1"/>
    <col min="4" max="4" width="9.421875" style="0" customWidth="1"/>
    <col min="6" max="6" width="11.421875" style="0" customWidth="1"/>
  </cols>
  <sheetData>
    <row r="1" ht="12.75">
      <c r="A1" s="1" t="s">
        <v>54</v>
      </c>
    </row>
    <row r="3" spans="1:6" ht="12.75">
      <c r="A3" s="43" t="s">
        <v>55</v>
      </c>
      <c r="B3" s="21"/>
      <c r="C3" s="4"/>
      <c r="D3" s="21" t="s">
        <v>56</v>
      </c>
      <c r="E3" s="21"/>
      <c r="F3" s="4"/>
    </row>
    <row r="4" spans="1:6" ht="12.75">
      <c r="A4" s="44" t="s">
        <v>57</v>
      </c>
      <c r="B4" s="44" t="s">
        <v>58</v>
      </c>
      <c r="C4" s="44" t="s">
        <v>59</v>
      </c>
      <c r="D4" s="44" t="s">
        <v>57</v>
      </c>
      <c r="E4" s="44" t="s">
        <v>58</v>
      </c>
      <c r="F4" s="44" t="s">
        <v>59</v>
      </c>
    </row>
    <row r="5" spans="1:6" ht="12.75">
      <c r="A5" s="45">
        <v>0</v>
      </c>
      <c r="B5" s="46">
        <f>A5*Investeringskalkyl!$B$12</f>
        <v>0</v>
      </c>
      <c r="C5" s="47">
        <f>(Investeringskalkyl!$B$6*Investeringskalkyl!$B$8*B5)+(Investeringskalkyl!$B$7*Investeringskalkyl!$B$8*B5)*((1-((1+Investeringskalkyl!$B$16)^-Investeringskalkyl!$B$13))/Investeringskalkyl!$B$16)-Investeringskalkyl!$B$5</f>
        <v>-60000</v>
      </c>
      <c r="D5" s="45">
        <v>0</v>
      </c>
      <c r="E5" s="46">
        <f>D5*Investeringskalkyl!$B$13</f>
        <v>0</v>
      </c>
      <c r="F5" s="47">
        <f>(Investeringskalkyl!$B$6*Investeringskalkyl!$B$8*Investeringskalkyl!$B$12)+(Investeringskalkyl!$B$7*Investeringskalkyl!$B$8*Investeringskalkyl!$B$12)*((1-((1+Investeringskalkyl!$B$16)^-E5))/Investeringskalkyl!$B$16)-Investeringskalkyl!$B$5</f>
        <v>-52515</v>
      </c>
    </row>
    <row r="6" spans="1:6" ht="12.75">
      <c r="A6" s="45">
        <v>0.25</v>
      </c>
      <c r="B6" s="46">
        <f>A6*Investeringskalkyl!$B$12</f>
        <v>1.25</v>
      </c>
      <c r="C6" s="47">
        <f>(Investeringskalkyl!$B$6*Investeringskalkyl!$B$8*B6)+(Investeringskalkyl!$B$7*Investeringskalkyl!$B$8*B6)*((1-((1+Investeringskalkyl!$B$16)^-Investeringskalkyl!$B$13))/Investeringskalkyl!$B$16)-Investeringskalkyl!$B$5</f>
        <v>-43948.498604626104</v>
      </c>
      <c r="D6" s="45">
        <v>0.2</v>
      </c>
      <c r="E6" s="46">
        <f>D6*Investeringskalkyl!$B$13</f>
        <v>2</v>
      </c>
      <c r="F6" s="47">
        <f>(Investeringskalkyl!$B$6*Investeringskalkyl!$B$8*Investeringskalkyl!$B$12)+(Investeringskalkyl!$B$7*Investeringskalkyl!$B$8*Investeringskalkyl!$B$12)*((1-((1+Investeringskalkyl!$B$16)^-E6))/Investeringskalkyl!$B$16)-Investeringskalkyl!$B$5</f>
        <v>-38673.631517964546</v>
      </c>
    </row>
    <row r="7" spans="1:6" ht="12.75">
      <c r="A7" s="45">
        <v>0.5</v>
      </c>
      <c r="B7" s="46">
        <f>A7*Investeringskalkyl!$B$12</f>
        <v>2.5</v>
      </c>
      <c r="C7" s="47">
        <f>(Investeringskalkyl!$B$6*Investeringskalkyl!$B$8*B7)+(Investeringskalkyl!$B$7*Investeringskalkyl!$B$8*B7)*((1-((1+Investeringskalkyl!$B$16)^-Investeringskalkyl!$B$13))/Investeringskalkyl!$B$16)-Investeringskalkyl!$B$5</f>
        <v>-27896.997209252208</v>
      </c>
      <c r="D7" s="45">
        <v>0.4</v>
      </c>
      <c r="E7" s="46">
        <f>D7*Investeringskalkyl!$B$13</f>
        <v>4</v>
      </c>
      <c r="F7" s="47">
        <f>(Investeringskalkyl!$B$6*Investeringskalkyl!$B$8*Investeringskalkyl!$B$12)+(Investeringskalkyl!$B$7*Investeringskalkyl!$B$8*Investeringskalkyl!$B$12)*((1-((1+Investeringskalkyl!$B$16)^-E7))/Investeringskalkyl!$B$16)-Investeringskalkyl!$B$5</f>
        <v>-26211.58731544207</v>
      </c>
    </row>
    <row r="8" spans="1:6" ht="12.75">
      <c r="A8" s="45">
        <v>0.75</v>
      </c>
      <c r="B8" s="46">
        <f>A8*Investeringskalkyl!$B$12</f>
        <v>3.75</v>
      </c>
      <c r="C8" s="47">
        <f>(Investeringskalkyl!$B$6*Investeringskalkyl!$B$8*B8)+(Investeringskalkyl!$B$7*Investeringskalkyl!$B$8*B8)*((1-((1+Investeringskalkyl!$B$16)^-Investeringskalkyl!$B$13))/Investeringskalkyl!$B$16)-Investeringskalkyl!$B$5</f>
        <v>-11845.495813878311</v>
      </c>
      <c r="D8" s="45">
        <v>0.6000000000000001</v>
      </c>
      <c r="E8" s="46">
        <f>D8*Investeringskalkyl!$B$13</f>
        <v>6.000000000000001</v>
      </c>
      <c r="F8" s="47">
        <f>(Investeringskalkyl!$B$6*Investeringskalkyl!$B$8*Investeringskalkyl!$B$12)+(Investeringskalkyl!$B$7*Investeringskalkyl!$B$8*Investeringskalkyl!$B$12)*((1-((1+Investeringskalkyl!$B$16)^-E8))/Investeringskalkyl!$B$16)-Investeringskalkyl!$B$5</f>
        <v>-14991.41454804632</v>
      </c>
    </row>
    <row r="9" spans="1:6" ht="12.75">
      <c r="A9" s="45">
        <v>1</v>
      </c>
      <c r="B9" s="46">
        <f>A9*Investeringskalkyl!$B$12</f>
        <v>5</v>
      </c>
      <c r="C9" s="47">
        <f>(Investeringskalkyl!$B$6*Investeringskalkyl!$B$8*B9)+(Investeringskalkyl!$B$7*Investeringskalkyl!$B$8*B9)*((1-((1+Investeringskalkyl!$B$16)^-Investeringskalkyl!$B$13))/Investeringskalkyl!$B$16)-Investeringskalkyl!$B$5</f>
        <v>4206.005581495585</v>
      </c>
      <c r="D9" s="45">
        <v>0.8</v>
      </c>
      <c r="E9" s="46">
        <f>D9*Investeringskalkyl!$B$13</f>
        <v>8</v>
      </c>
      <c r="F9" s="47">
        <f>(Investeringskalkyl!$B$6*Investeringskalkyl!$B$8*Investeringskalkyl!$B$12)+(Investeringskalkyl!$B$7*Investeringskalkyl!$B$8*Investeringskalkyl!$B$12)*((1-((1+Investeringskalkyl!$B$16)^-E9))/Investeringskalkyl!$B$16)-Investeringskalkyl!$B$5</f>
        <v>-4889.357864221747</v>
      </c>
    </row>
    <row r="10" spans="1:6" ht="12.75">
      <c r="A10" s="45">
        <v>1.25</v>
      </c>
      <c r="B10" s="46">
        <f>A10*Investeringskalkyl!$B$12</f>
        <v>6.25</v>
      </c>
      <c r="C10" s="47">
        <f>(Investeringskalkyl!$B$6*Investeringskalkyl!$B$8*B10)+(Investeringskalkyl!$B$7*Investeringskalkyl!$B$8*B10)*((1-((1+Investeringskalkyl!$B$16)^-Investeringskalkyl!$B$13))/Investeringskalkyl!$B$16)-Investeringskalkyl!$B$5</f>
        <v>20257.50697686948</v>
      </c>
      <c r="D10" s="45">
        <v>1</v>
      </c>
      <c r="E10" s="46">
        <f>D10*Investeringskalkyl!$B$13</f>
        <v>10</v>
      </c>
      <c r="F10" s="47">
        <f>(Investeringskalkyl!$B$6*Investeringskalkyl!$B$8*Investeringskalkyl!$B$12)+(Investeringskalkyl!$B$7*Investeringskalkyl!$B$8*Investeringskalkyl!$B$12)*((1-((1+Investeringskalkyl!$B$16)^-E10))/Investeringskalkyl!$B$16)-Investeringskalkyl!$B$5</f>
        <v>4206.005581495585</v>
      </c>
    </row>
    <row r="11" spans="1:6" ht="12.75">
      <c r="A11" s="45">
        <v>1.5</v>
      </c>
      <c r="B11" s="46">
        <f>A11*Investeringskalkyl!$B$12</f>
        <v>7.5</v>
      </c>
      <c r="C11" s="47">
        <f>(Investeringskalkyl!$B$6*Investeringskalkyl!$B$8*B11)+(Investeringskalkyl!$B$7*Investeringskalkyl!$B$8*B11)*((1-((1+Investeringskalkyl!$B$16)^-Investeringskalkyl!$B$13))/Investeringskalkyl!$B$16)-Investeringskalkyl!$B$5</f>
        <v>36309.00837224338</v>
      </c>
      <c r="D11" s="45">
        <v>1.2</v>
      </c>
      <c r="E11" s="46">
        <f>D11*Investeringskalkyl!$B$13</f>
        <v>12</v>
      </c>
      <c r="F11" s="47">
        <f>(Investeringskalkyl!$B$6*Investeringskalkyl!$B$8*Investeringskalkyl!$B$12)+(Investeringskalkyl!$B$7*Investeringskalkyl!$B$8*Investeringskalkyl!$B$12)*((1-((1+Investeringskalkyl!$B$16)^-E11))/Investeringskalkyl!$B$16)-Investeringskalkyl!$B$5</f>
        <v>12394.995091141842</v>
      </c>
    </row>
    <row r="12" spans="1:6" ht="12.75">
      <c r="A12" s="45">
        <v>1.75</v>
      </c>
      <c r="B12" s="46">
        <f>A12*Investeringskalkyl!$B$12</f>
        <v>8.75</v>
      </c>
      <c r="C12" s="47">
        <f>(Investeringskalkyl!$B$6*Investeringskalkyl!$B$8*B12)+(Investeringskalkyl!$B$7*Investeringskalkyl!$B$8*B12)*((1-((1+Investeringskalkyl!$B$16)^-Investeringskalkyl!$B$13))/Investeringskalkyl!$B$16)-Investeringskalkyl!$B$5</f>
        <v>52360.50976761727</v>
      </c>
      <c r="D12" s="45">
        <v>1.4</v>
      </c>
      <c r="E12" s="46">
        <f>D12*Investeringskalkyl!$B$13</f>
        <v>14.000000000000002</v>
      </c>
      <c r="F12" s="47">
        <f>(Investeringskalkyl!$B$6*Investeringskalkyl!$B$8*Investeringskalkyl!$B$12)+(Investeringskalkyl!$B$7*Investeringskalkyl!$B$8*Investeringskalkyl!$B$12)*((1-((1+Investeringskalkyl!$B$16)^-E12))/Investeringskalkyl!$B$16)-Investeringskalkyl!$B$5</f>
        <v>19767.932917026337</v>
      </c>
    </row>
    <row r="13" spans="1:6" ht="12.75">
      <c r="A13" s="45">
        <v>2</v>
      </c>
      <c r="B13" s="46">
        <f>A13*Investeringskalkyl!$B$12</f>
        <v>10</v>
      </c>
      <c r="C13" s="47">
        <f>(Investeringskalkyl!$B$6*Investeringskalkyl!$B$8*B13)+(Investeringskalkyl!$B$7*Investeringskalkyl!$B$8*B13)*((1-((1+Investeringskalkyl!$B$16)^-Investeringskalkyl!$B$13))/Investeringskalkyl!$B$16)-Investeringskalkyl!$B$5</f>
        <v>68412.01116299117</v>
      </c>
      <c r="D13" s="45">
        <v>1.6</v>
      </c>
      <c r="E13" s="46">
        <f>D13*Investeringskalkyl!$B$13</f>
        <v>16</v>
      </c>
      <c r="F13" s="47">
        <f>(Investeringskalkyl!$B$6*Investeringskalkyl!$B$8*Investeringskalkyl!$B$12)+(Investeringskalkyl!$B$7*Investeringskalkyl!$B$8*Investeringskalkyl!$B$12)*((1-((1+Investeringskalkyl!$B$16)^-E13))/Investeringskalkyl!$B$16)-Investeringskalkyl!$B$5</f>
        <v>26406.14049078431</v>
      </c>
    </row>
    <row r="14" spans="1:6" ht="12.75">
      <c r="A14" s="45">
        <v>2.25</v>
      </c>
      <c r="B14" s="46">
        <f>A14*Investeringskalkyl!$B$12</f>
        <v>11.25</v>
      </c>
      <c r="C14" s="47">
        <f>(Investeringskalkyl!$B$6*Investeringskalkyl!$B$8*B14)+(Investeringskalkyl!$B$7*Investeringskalkyl!$B$8*B14)*((1-((1+Investeringskalkyl!$B$16)^-Investeringskalkyl!$B$13))/Investeringskalkyl!$B$16)-Investeringskalkyl!$B$5</f>
        <v>84463.51255836507</v>
      </c>
      <c r="D14" s="45">
        <v>1.8</v>
      </c>
      <c r="E14" s="46">
        <f>D14*Investeringskalkyl!$B$13</f>
        <v>18</v>
      </c>
      <c r="F14" s="47">
        <f>(Investeringskalkyl!$B$6*Investeringskalkyl!$B$8*Investeringskalkyl!$B$12)+(Investeringskalkyl!$B$7*Investeringskalkyl!$B$8*Investeringskalkyl!$B$12)*((1-((1+Investeringskalkyl!$B$16)^-E14))/Investeringskalkyl!$B$16)-Investeringskalkyl!$B$5</f>
        <v>32382.83537590783</v>
      </c>
    </row>
    <row r="15" spans="1:6" ht="12.75">
      <c r="A15" s="45">
        <v>2.5</v>
      </c>
      <c r="B15" s="46">
        <f>A15*Investeringskalkyl!$B$12</f>
        <v>12.5</v>
      </c>
      <c r="C15" s="47">
        <f>(Investeringskalkyl!$B$6*Investeringskalkyl!$B$8*B15)+(Investeringskalkyl!$B$7*Investeringskalkyl!$B$8*B15)*((1-((1+Investeringskalkyl!$B$16)^-Investeringskalkyl!$B$13))/Investeringskalkyl!$B$16)-Investeringskalkyl!$B$5</f>
        <v>100515.01395373896</v>
      </c>
      <c r="D15" s="45">
        <v>2</v>
      </c>
      <c r="E15" s="46">
        <f>D15*Investeringskalkyl!$B$13</f>
        <v>20</v>
      </c>
      <c r="F15" s="47">
        <f>(Investeringskalkyl!$B$6*Investeringskalkyl!$B$8*Investeringskalkyl!$B$12)+(Investeringskalkyl!$B$7*Investeringskalkyl!$B$8*Investeringskalkyl!$B$12)*((1-((1+Investeringskalkyl!$B$16)^-E15))/Investeringskalkyl!$B$16)-Investeringskalkyl!$B$5</f>
        <v>37763.938836889196</v>
      </c>
    </row>
    <row r="16" spans="1:6" ht="12.75">
      <c r="A16" s="45">
        <v>2.75</v>
      </c>
      <c r="B16" s="46">
        <f>A16*Investeringskalkyl!$B$12</f>
        <v>13.75</v>
      </c>
      <c r="C16" s="47">
        <f>(Investeringskalkyl!$B$6*Investeringskalkyl!$B$8*B16)+(Investeringskalkyl!$B$7*Investeringskalkyl!$B$8*B16)*((1-((1+Investeringskalkyl!$B$16)^-Investeringskalkyl!$B$13))/Investeringskalkyl!$B$16)-Investeringskalkyl!$B$5</f>
        <v>116566.51534911286</v>
      </c>
      <c r="D16" s="45">
        <v>2.2</v>
      </c>
      <c r="E16" s="46">
        <f>D16*Investeringskalkyl!$B$13</f>
        <v>22</v>
      </c>
      <c r="F16" s="47">
        <f>(Investeringskalkyl!$B$6*Investeringskalkyl!$B$8*Investeringskalkyl!$B$12)+(Investeringskalkyl!$B$7*Investeringskalkyl!$B$8*Investeringskalkyl!$B$12)*((1-((1+Investeringskalkyl!$B$16)^-E16))/Investeringskalkyl!$B$16)-Investeringskalkyl!$B$5</f>
        <v>42608.802932237304</v>
      </c>
    </row>
    <row r="17" spans="1:6" ht="12.75">
      <c r="A17" s="45">
        <v>3</v>
      </c>
      <c r="B17" s="46">
        <f>A17*Investeringskalkyl!$B$12</f>
        <v>15</v>
      </c>
      <c r="C17" s="47">
        <f>(Investeringskalkyl!$B$6*Investeringskalkyl!$B$8*B17)+(Investeringskalkyl!$B$7*Investeringskalkyl!$B$8*B17)*((1-((1+Investeringskalkyl!$B$16)^-Investeringskalkyl!$B$13))/Investeringskalkyl!$B$16)-Investeringskalkyl!$B$5</f>
        <v>132618.01674448675</v>
      </c>
      <c r="D17" s="45">
        <v>2.4000000000000004</v>
      </c>
      <c r="E17" s="46">
        <f>D17*Investeringskalkyl!$B$13</f>
        <v>24.000000000000004</v>
      </c>
      <c r="F17" s="47">
        <f>(Investeringskalkyl!$B$6*Investeringskalkyl!$B$8*Investeringskalkyl!$B$12)+(Investeringskalkyl!$B$7*Investeringskalkyl!$B$8*Investeringskalkyl!$B$12)*((1-((1+Investeringskalkyl!$B$16)^-E17))/Investeringskalkyl!$B$16)-Investeringskalkyl!$B$5</f>
        <v>46970.865150998725</v>
      </c>
    </row>
    <row r="18" spans="1:6" ht="12.75">
      <c r="A18" s="45">
        <v>3.25</v>
      </c>
      <c r="B18" s="46">
        <f>A18*Investeringskalkyl!$B$12</f>
        <v>16.25</v>
      </c>
      <c r="C18" s="47">
        <f>(Investeringskalkyl!$B$6*Investeringskalkyl!$B$8*B18)+(Investeringskalkyl!$B$7*Investeringskalkyl!$B$8*B18)*((1-((1+Investeringskalkyl!$B$16)^-Investeringskalkyl!$B$13))/Investeringskalkyl!$B$16)-Investeringskalkyl!$B$5</f>
        <v>148669.51813986065</v>
      </c>
      <c r="D18" s="45">
        <v>2.6000000000000005</v>
      </c>
      <c r="E18" s="46">
        <f>D18*Investeringskalkyl!$B$13</f>
        <v>26.000000000000007</v>
      </c>
      <c r="F18" s="47">
        <f>(Investeringskalkyl!$B$6*Investeringskalkyl!$B$8*Investeringskalkyl!$B$12)+(Investeringskalkyl!$B$7*Investeringskalkyl!$B$8*Investeringskalkyl!$B$12)*((1-((1+Investeringskalkyl!$B$16)^-E18))/Investeringskalkyl!$B$16)-Investeringskalkyl!$B$5</f>
        <v>50898.23781324034</v>
      </c>
    </row>
    <row r="19" spans="1:6" ht="12.75">
      <c r="A19" s="45">
        <v>3.5</v>
      </c>
      <c r="B19" s="46">
        <f>A19*Investeringskalkyl!$B$12</f>
        <v>17.5</v>
      </c>
      <c r="C19" s="47">
        <f>(Investeringskalkyl!$B$6*Investeringskalkyl!$B$8*B19)+(Investeringskalkyl!$B$7*Investeringskalkyl!$B$8*B19)*((1-((1+Investeringskalkyl!$B$16)^-Investeringskalkyl!$B$13))/Investeringskalkyl!$B$16)-Investeringskalkyl!$B$5</f>
        <v>164721.01953523455</v>
      </c>
      <c r="D19" s="45">
        <v>2.8</v>
      </c>
      <c r="E19" s="46">
        <f>D19*Investeringskalkyl!$B$13</f>
        <v>28.000000000000004</v>
      </c>
      <c r="F19" s="47">
        <f>(Investeringskalkyl!$B$6*Investeringskalkyl!$B$8*Investeringskalkyl!$B$12)+(Investeringskalkyl!$B$7*Investeringskalkyl!$B$8*Investeringskalkyl!$B$12)*((1-((1+Investeringskalkyl!$B$16)^-E19))/Investeringskalkyl!$B$16)-Investeringskalkyl!$B$5</f>
        <v>54434.23873541472</v>
      </c>
    </row>
    <row r="20" spans="1:6" ht="12.75">
      <c r="A20" s="45">
        <v>3.75</v>
      </c>
      <c r="B20" s="46">
        <f>A20*Investeringskalkyl!$B$12</f>
        <v>18.75</v>
      </c>
      <c r="C20" s="47">
        <f>(Investeringskalkyl!$B$6*Investeringskalkyl!$B$8*B20)+(Investeringskalkyl!$B$7*Investeringskalkyl!$B$8*B20)*((1-((1+Investeringskalkyl!$B$16)^-Investeringskalkyl!$B$13))/Investeringskalkyl!$B$16)-Investeringskalkyl!$B$5</f>
        <v>180772.52093060844</v>
      </c>
      <c r="D20" s="45">
        <v>3.0000000000000004</v>
      </c>
      <c r="E20" s="46">
        <f>D20*Investeringskalkyl!$B$13</f>
        <v>30.000000000000004</v>
      </c>
      <c r="F20" s="47">
        <f>(Investeringskalkyl!$B$6*Investeringskalkyl!$B$8*Investeringskalkyl!$B$12)+(Investeringskalkyl!$B$7*Investeringskalkyl!$B$8*Investeringskalkyl!$B$12)*((1-((1+Investeringskalkyl!$B$16)^-E20))/Investeringskalkyl!$B$16)-Investeringskalkyl!$B$5</f>
        <v>57617.86901369899</v>
      </c>
    </row>
    <row r="21" spans="1:6" ht="12.75">
      <c r="A21" s="45">
        <v>4</v>
      </c>
      <c r="B21" s="46">
        <f>A21*Investeringskalkyl!$B$12</f>
        <v>20</v>
      </c>
      <c r="C21" s="47">
        <f>(Investeringskalkyl!$B$6*Investeringskalkyl!$B$8*B21)+(Investeringskalkyl!$B$7*Investeringskalkyl!$B$8*B21)*((1-((1+Investeringskalkyl!$B$16)^-Investeringskalkyl!$B$13))/Investeringskalkyl!$B$16)-Investeringskalkyl!$B$5</f>
        <v>196824.02232598234</v>
      </c>
      <c r="D21" s="45">
        <v>3.2</v>
      </c>
      <c r="E21" s="46">
        <f>D21*Investeringskalkyl!$B$13</f>
        <v>32</v>
      </c>
      <c r="F21" s="47">
        <f>(Investeringskalkyl!$B$6*Investeringskalkyl!$B$8*Investeringskalkyl!$B$12)+(Investeringskalkyl!$B$7*Investeringskalkyl!$B$8*Investeringskalkyl!$B$12)*((1-((1+Investeringskalkyl!$B$16)^-E21))/Investeringskalkyl!$B$16)-Investeringskalkyl!$B$5</f>
        <v>60484.243195121904</v>
      </c>
    </row>
    <row r="22" spans="1:6" ht="12.75">
      <c r="A22" s="45">
        <v>4.25</v>
      </c>
      <c r="B22" s="46">
        <f>A22*Investeringskalkyl!$B$12</f>
        <v>21.25</v>
      </c>
      <c r="C22" s="47">
        <f>(Investeringskalkyl!$B$6*Investeringskalkyl!$B$8*B22)+(Investeringskalkyl!$B$7*Investeringskalkyl!$B$8*B22)*((1-((1+Investeringskalkyl!$B$16)^-Investeringskalkyl!$B$13))/Investeringskalkyl!$B$16)-Investeringskalkyl!$B$5</f>
        <v>212875.52372135624</v>
      </c>
      <c r="D22" s="45">
        <v>3.4000000000000004</v>
      </c>
      <c r="E22" s="46">
        <f>D22*Investeringskalkyl!$B$13</f>
        <v>34</v>
      </c>
      <c r="F22" s="47">
        <f>(Investeringskalkyl!$B$6*Investeringskalkyl!$B$8*Investeringskalkyl!$B$12)+(Investeringskalkyl!$B$7*Investeringskalkyl!$B$8*Investeringskalkyl!$B$12)*((1-((1+Investeringskalkyl!$B$16)^-E22))/Investeringskalkyl!$B$16)-Investeringskalkyl!$B$5</f>
        <v>63064.976581146824</v>
      </c>
    </row>
    <row r="23" spans="1:6" ht="12.75">
      <c r="A23" s="45">
        <v>4.5</v>
      </c>
      <c r="B23" s="46">
        <f>A23*Investeringskalkyl!$B$12</f>
        <v>22.5</v>
      </c>
      <c r="C23" s="47">
        <f>(Investeringskalkyl!$B$6*Investeringskalkyl!$B$8*B23)+(Investeringskalkyl!$B$7*Investeringskalkyl!$B$8*B23)*((1-((1+Investeringskalkyl!$B$16)^-Investeringskalkyl!$B$13))/Investeringskalkyl!$B$16)-Investeringskalkyl!$B$5</f>
        <v>228927.02511673013</v>
      </c>
      <c r="D23" s="45">
        <v>3.6000000000000005</v>
      </c>
      <c r="E23" s="46">
        <f>D23*Investeringskalkyl!$B$13</f>
        <v>36.00000000000001</v>
      </c>
      <c r="F23" s="47">
        <f>(Investeringskalkyl!$B$6*Investeringskalkyl!$B$8*Investeringskalkyl!$B$12)+(Investeringskalkyl!$B$7*Investeringskalkyl!$B$8*Investeringskalkyl!$B$12)*((1-((1+Investeringskalkyl!$B$16)^-E23))/Investeringskalkyl!$B$16)-Investeringskalkyl!$B$5</f>
        <v>65388.53393555939</v>
      </c>
    </row>
    <row r="24" spans="1:6" ht="12.75">
      <c r="A24" s="45">
        <v>4.75</v>
      </c>
      <c r="B24" s="46">
        <f>A24*Investeringskalkyl!$B$12</f>
        <v>23.75</v>
      </c>
      <c r="C24" s="47">
        <f>(Investeringskalkyl!$B$6*Investeringskalkyl!$B$8*B24)+(Investeringskalkyl!$B$7*Investeringskalkyl!$B$8*B24)*((1-((1+Investeringskalkyl!$B$16)^-Investeringskalkyl!$B$13))/Investeringskalkyl!$B$16)-Investeringskalkyl!$B$5</f>
        <v>244978.52651210403</v>
      </c>
      <c r="D24" s="45">
        <v>3.8</v>
      </c>
      <c r="E24" s="46">
        <f>D24*Investeringskalkyl!$B$13</f>
        <v>38</v>
      </c>
      <c r="F24" s="47">
        <f>(Investeringskalkyl!$B$6*Investeringskalkyl!$B$8*Investeringskalkyl!$B$12)+(Investeringskalkyl!$B$7*Investeringskalkyl!$B$8*Investeringskalkyl!$B$12)*((1-((1+Investeringskalkyl!$B$16)^-E24))/Investeringskalkyl!$B$16)-Investeringskalkyl!$B$5</f>
        <v>67480.54344281062</v>
      </c>
    </row>
    <row r="25" spans="1:6" ht="12.75">
      <c r="A25" s="45">
        <v>5</v>
      </c>
      <c r="B25" s="46">
        <f>A25*Investeringskalkyl!$B$12</f>
        <v>25</v>
      </c>
      <c r="C25" s="47">
        <f>(Investeringskalkyl!$B$6*Investeringskalkyl!$B$8*B25)+(Investeringskalkyl!$B$7*Investeringskalkyl!$B$8*B25)*((1-((1+Investeringskalkyl!$B$16)^-Investeringskalkyl!$B$13))/Investeringskalkyl!$B$16)-Investeringskalkyl!$B$5</f>
        <v>261030.02790747792</v>
      </c>
      <c r="D25" s="45">
        <v>4</v>
      </c>
      <c r="E25" s="46">
        <f>D25*Investeringskalkyl!$B$13</f>
        <v>40</v>
      </c>
      <c r="F25" s="47">
        <f>(Investeringskalkyl!$B$6*Investeringskalkyl!$B$8*Investeringskalkyl!$B$12)+(Investeringskalkyl!$B$7*Investeringskalkyl!$B$8*Investeringskalkyl!$B$12)*((1-((1+Investeringskalkyl!$B$16)^-E25))/Investeringskalkyl!$B$16)-Investeringskalkyl!$B$5</f>
        <v>69364.079379687</v>
      </c>
    </row>
    <row r="26" spans="1:6" ht="12.75">
      <c r="A26" s="45">
        <v>5.25</v>
      </c>
      <c r="B26" s="46">
        <f>A26*Investeringskalkyl!$B$12</f>
        <v>26.25</v>
      </c>
      <c r="C26" s="47">
        <f>(Investeringskalkyl!$B$6*Investeringskalkyl!$B$8*B26)+(Investeringskalkyl!$B$7*Investeringskalkyl!$B$8*B26)*((1-((1+Investeringskalkyl!$B$16)^-Investeringskalkyl!$B$13))/Investeringskalkyl!$B$16)-Investeringskalkyl!$B$5</f>
        <v>277081.5293028518</v>
      </c>
      <c r="D26" s="45">
        <v>4.2</v>
      </c>
      <c r="E26" s="46">
        <f>D26*Investeringskalkyl!$B$13</f>
        <v>42</v>
      </c>
      <c r="F26" s="47">
        <f>(Investeringskalkyl!$B$6*Investeringskalkyl!$B$8*Investeringskalkyl!$B$12)+(Investeringskalkyl!$B$7*Investeringskalkyl!$B$8*Investeringskalkyl!$B$12)*((1-((1+Investeringskalkyl!$B$16)^-E26))/Investeringskalkyl!$B$16)-Investeringskalkyl!$B$5</f>
        <v>71059.91661809722</v>
      </c>
    </row>
    <row r="27" spans="1:6" ht="12.75">
      <c r="A27" s="45">
        <v>5.5</v>
      </c>
      <c r="B27" s="46">
        <f>A27*Investeringskalkyl!$B$12</f>
        <v>27.5</v>
      </c>
      <c r="C27" s="47">
        <f>(Investeringskalkyl!$B$6*Investeringskalkyl!$B$8*B27)+(Investeringskalkyl!$B$7*Investeringskalkyl!$B$8*B27)*((1-((1+Investeringskalkyl!$B$16)^-Investeringskalkyl!$B$13))/Investeringskalkyl!$B$16)-Investeringskalkyl!$B$5</f>
        <v>293133.0306982257</v>
      </c>
      <c r="D27" s="45">
        <v>4.4</v>
      </c>
      <c r="E27" s="46">
        <f>D27*Investeringskalkyl!$B$13</f>
        <v>44</v>
      </c>
      <c r="F27" s="47">
        <f>(Investeringskalkyl!$B$6*Investeringskalkyl!$B$8*Investeringskalkyl!$B$12)+(Investeringskalkyl!$B$7*Investeringskalkyl!$B$8*Investeringskalkyl!$B$12)*((1-((1+Investeringskalkyl!$B$16)^-E27))/Investeringskalkyl!$B$16)-Investeringskalkyl!$B$5</f>
        <v>72586.75976606924</v>
      </c>
    </row>
    <row r="28" spans="1:6" ht="12.75">
      <c r="A28" s="45">
        <v>5.75</v>
      </c>
      <c r="B28" s="46">
        <f>A28*Investeringskalkyl!$B$12</f>
        <v>28.75</v>
      </c>
      <c r="C28" s="47">
        <f>(Investeringskalkyl!$B$6*Investeringskalkyl!$B$8*B28)+(Investeringskalkyl!$B$7*Investeringskalkyl!$B$8*B28)*((1-((1+Investeringskalkyl!$B$16)^-Investeringskalkyl!$B$13))/Investeringskalkyl!$B$16)-Investeringskalkyl!$B$5</f>
        <v>309184.5320935996</v>
      </c>
      <c r="D28" s="45">
        <v>4.6000000000000005</v>
      </c>
      <c r="E28" s="46">
        <f>D28*Investeringskalkyl!$B$13</f>
        <v>46.00000000000001</v>
      </c>
      <c r="F28" s="47">
        <f>(Investeringskalkyl!$B$6*Investeringskalkyl!$B$8*Investeringskalkyl!$B$12)+(Investeringskalkyl!$B$7*Investeringskalkyl!$B$8*Investeringskalkyl!$B$12)*((1-((1+Investeringskalkyl!$B$16)^-E28))/Investeringskalkyl!$B$16)-Investeringskalkyl!$B$5</f>
        <v>73961.44947431894</v>
      </c>
    </row>
    <row r="29" spans="1:6" ht="12.75">
      <c r="A29" s="45">
        <v>6</v>
      </c>
      <c r="B29" s="46">
        <f>A29*Investeringskalkyl!$B$12</f>
        <v>30</v>
      </c>
      <c r="C29" s="47">
        <f>(Investeringskalkyl!$B$6*Investeringskalkyl!$B$8*B29)+(Investeringskalkyl!$B$7*Investeringskalkyl!$B$8*B29)*((1-((1+Investeringskalkyl!$B$16)^-Investeringskalkyl!$B$13))/Investeringskalkyl!$B$16)-Investeringskalkyl!$B$5</f>
        <v>325236.0334889735</v>
      </c>
      <c r="D29" s="45">
        <v>4.800000000000001</v>
      </c>
      <c r="E29" s="46">
        <f>D29*Investeringskalkyl!$B$13</f>
        <v>48.00000000000001</v>
      </c>
      <c r="F29" s="47">
        <f>(Investeringskalkyl!$B$6*Investeringskalkyl!$B$8*Investeringskalkyl!$B$12)+(Investeringskalkyl!$B$7*Investeringskalkyl!$B$8*Investeringskalkyl!$B$12)*((1-((1+Investeringskalkyl!$B$16)^-E29))/Investeringskalkyl!$B$16)-Investeringskalkyl!$B$5</f>
        <v>75199.14818389347</v>
      </c>
    </row>
    <row r="30" spans="1:6" ht="12.75">
      <c r="A30" s="45">
        <v>6.25</v>
      </c>
      <c r="B30" s="46">
        <f>A30*Investeringskalkyl!$B$12</f>
        <v>31.25</v>
      </c>
      <c r="C30" s="47">
        <f>(Investeringskalkyl!$B$6*Investeringskalkyl!$B$8*B30)+(Investeringskalkyl!$B$7*Investeringskalkyl!$B$8*B30)*((1-((1+Investeringskalkyl!$B$16)^-Investeringskalkyl!$B$13))/Investeringskalkyl!$B$16)-Investeringskalkyl!$B$5</f>
        <v>341287.5348843474</v>
      </c>
      <c r="D30" s="45">
        <v>5.000000000000001</v>
      </c>
      <c r="E30" s="46">
        <f>D30*Investeringskalkyl!$B$13</f>
        <v>50.00000000000001</v>
      </c>
      <c r="F30" s="47">
        <f>(Investeringskalkyl!$B$6*Investeringskalkyl!$B$8*Investeringskalkyl!$B$12)+(Investeringskalkyl!$B$7*Investeringskalkyl!$B$8*Investeringskalkyl!$B$12)*((1-((1+Investeringskalkyl!$B$16)^-E30))/Investeringskalkyl!$B$16)-Investeringskalkyl!$B$5</f>
        <v>76313.50736363366</v>
      </c>
    </row>
    <row r="31" spans="1:6" ht="12.75">
      <c r="A31" s="45">
        <v>6.5</v>
      </c>
      <c r="B31" s="46">
        <f>A31*Investeringskalkyl!$B$12</f>
        <v>32.5</v>
      </c>
      <c r="C31" s="47">
        <f>(Investeringskalkyl!$B$6*Investeringskalkyl!$B$8*B31)+(Investeringskalkyl!$B$7*Investeringskalkyl!$B$8*B31)*((1-((1+Investeringskalkyl!$B$16)^-Investeringskalkyl!$B$13))/Investeringskalkyl!$B$16)-Investeringskalkyl!$B$5</f>
        <v>357339.0362797213</v>
      </c>
      <c r="D31" s="45">
        <v>5.2</v>
      </c>
      <c r="E31" s="46">
        <f>D31*Investeringskalkyl!$B$13</f>
        <v>52</v>
      </c>
      <c r="F31" s="47">
        <f>(Investeringskalkyl!$B$6*Investeringskalkyl!$B$8*Investeringskalkyl!$B$12)+(Investeringskalkyl!$B$7*Investeringskalkyl!$B$8*Investeringskalkyl!$B$12)*((1-((1+Investeringskalkyl!$B$16)^-E31))/Investeringskalkyl!$B$16)-Investeringskalkyl!$B$5</f>
        <v>77316.8180820379</v>
      </c>
    </row>
    <row r="32" spans="1:6" ht="12.75">
      <c r="A32" s="45">
        <v>6.75</v>
      </c>
      <c r="B32" s="46">
        <f>A32*Investeringskalkyl!$B$12</f>
        <v>33.75</v>
      </c>
      <c r="C32" s="47">
        <f>(Investeringskalkyl!$B$6*Investeringskalkyl!$B$8*B32)+(Investeringskalkyl!$B$7*Investeringskalkyl!$B$8*B32)*((1-((1+Investeringskalkyl!$B$16)^-Investeringskalkyl!$B$13))/Investeringskalkyl!$B$16)-Investeringskalkyl!$B$5</f>
        <v>373390.5376750952</v>
      </c>
      <c r="D32" s="45">
        <v>5.4</v>
      </c>
      <c r="E32" s="46">
        <f>D32*Investeringskalkyl!$B$13</f>
        <v>54</v>
      </c>
      <c r="F32" s="47">
        <f>(Investeringskalkyl!$B$6*Investeringskalkyl!$B$8*Investeringskalkyl!$B$12)+(Investeringskalkyl!$B$7*Investeringskalkyl!$B$8*Investeringskalkyl!$B$12)*((1-((1+Investeringskalkyl!$B$16)^-E32))/Investeringskalkyl!$B$16)-Investeringskalkyl!$B$5</f>
        <v>78220.1465742925</v>
      </c>
    </row>
    <row r="33" spans="1:6" ht="12.75">
      <c r="A33" s="45">
        <v>7</v>
      </c>
      <c r="B33" s="46">
        <f>A33*Investeringskalkyl!$B$12</f>
        <v>35</v>
      </c>
      <c r="C33" s="47">
        <f>(Investeringskalkyl!$B$6*Investeringskalkyl!$B$8*B33)+(Investeringskalkyl!$B$7*Investeringskalkyl!$B$8*B33)*((1-((1+Investeringskalkyl!$B$16)^-Investeringskalkyl!$B$13))/Investeringskalkyl!$B$16)-Investeringskalkyl!$B$5</f>
        <v>389442.0390704691</v>
      </c>
      <c r="D33" s="45">
        <v>5.6</v>
      </c>
      <c r="E33" s="46">
        <f>D33*Investeringskalkyl!$B$13</f>
        <v>56.00000000000001</v>
      </c>
      <c r="F33" s="47">
        <f>(Investeringskalkyl!$B$6*Investeringskalkyl!$B$8*Investeringskalkyl!$B$12)+(Investeringskalkyl!$B$7*Investeringskalkyl!$B$8*Investeringskalkyl!$B$12)*((1-((1+Investeringskalkyl!$B$16)^-E33))/Investeringskalkyl!$B$16)-Investeringskalkyl!$B$5</f>
        <v>79033.45629973523</v>
      </c>
    </row>
    <row r="34" spans="1:6" ht="12.75">
      <c r="A34" s="45">
        <v>7.25</v>
      </c>
      <c r="B34" s="46">
        <f>A34*Investeringskalkyl!$B$12</f>
        <v>36.25</v>
      </c>
      <c r="C34" s="47">
        <f>(Investeringskalkyl!$B$6*Investeringskalkyl!$B$8*B34)+(Investeringskalkyl!$B$7*Investeringskalkyl!$B$8*B34)*((1-((1+Investeringskalkyl!$B$16)^-Investeringskalkyl!$B$13))/Investeringskalkyl!$B$16)-Investeringskalkyl!$B$5</f>
        <v>405493.540465843</v>
      </c>
      <c r="D34" s="45">
        <v>5.800000000000001</v>
      </c>
      <c r="E34" s="46">
        <f>D34*Investeringskalkyl!$B$13</f>
        <v>58.00000000000001</v>
      </c>
      <c r="F34" s="47">
        <f>(Investeringskalkyl!$B$6*Investeringskalkyl!$B$8*Investeringskalkyl!$B$12)+(Investeringskalkyl!$B$7*Investeringskalkyl!$B$8*Investeringskalkyl!$B$12)*((1-((1+Investeringskalkyl!$B$16)^-E34))/Investeringskalkyl!$B$16)-Investeringskalkyl!$B$5</f>
        <v>79765.71783601056</v>
      </c>
    </row>
    <row r="35" spans="1:6" ht="12.75">
      <c r="A35" s="45">
        <v>7.5</v>
      </c>
      <c r="B35" s="46">
        <f>A35*Investeringskalkyl!$B$12</f>
        <v>37.5</v>
      </c>
      <c r="C35" s="47">
        <f>(Investeringskalkyl!$B$6*Investeringskalkyl!$B$8*B35)+(Investeringskalkyl!$B$7*Investeringskalkyl!$B$8*B35)*((1-((1+Investeringskalkyl!$B$16)^-Investeringskalkyl!$B$13))/Investeringskalkyl!$B$16)-Investeringskalkyl!$B$5</f>
        <v>421545.0418612169</v>
      </c>
      <c r="D35" s="45">
        <v>6.000000000000001</v>
      </c>
      <c r="E35" s="46">
        <f>D35*Investeringskalkyl!$B$13</f>
        <v>60.00000000000001</v>
      </c>
      <c r="F35" s="47">
        <f>(Investeringskalkyl!$B$6*Investeringskalkyl!$B$8*Investeringskalkyl!$B$12)+(Investeringskalkyl!$B$7*Investeringskalkyl!$B$8*Investeringskalkyl!$B$12)*((1-((1+Investeringskalkyl!$B$16)^-E35))/Investeringskalkyl!$B$16)-Investeringskalkyl!$B$5</f>
        <v>80425.00782201983</v>
      </c>
    </row>
    <row r="36" spans="1:6" ht="12.75">
      <c r="A36" s="45">
        <v>7.75</v>
      </c>
      <c r="B36" s="46">
        <f>A36*Investeringskalkyl!$B$12</f>
        <v>38.75</v>
      </c>
      <c r="C36" s="47">
        <f>(Investeringskalkyl!$B$6*Investeringskalkyl!$B$8*B36)+(Investeringskalkyl!$B$7*Investeringskalkyl!$B$8*B36)*((1-((1+Investeringskalkyl!$B$16)^-Investeringskalkyl!$B$13))/Investeringskalkyl!$B$16)-Investeringskalkyl!$B$5</f>
        <v>437596.5432565908</v>
      </c>
      <c r="D36" s="45">
        <v>6.2</v>
      </c>
      <c r="E36" s="46">
        <f>D36*Investeringskalkyl!$B$13</f>
        <v>62</v>
      </c>
      <c r="F36" s="47">
        <f>(Investeringskalkyl!$B$6*Investeringskalkyl!$B$8*Investeringskalkyl!$B$12)+(Investeringskalkyl!$B$7*Investeringskalkyl!$B$8*Investeringskalkyl!$B$12)*((1-((1+Investeringskalkyl!$B$16)^-E36))/Investeringskalkyl!$B$16)-Investeringskalkyl!$B$5</f>
        <v>81018.59804097773</v>
      </c>
    </row>
    <row r="37" spans="1:6" ht="12.75">
      <c r="A37" s="45">
        <v>8</v>
      </c>
      <c r="B37" s="46">
        <f>A37*Investeringskalkyl!$B$12</f>
        <v>40</v>
      </c>
      <c r="C37" s="47">
        <f>(Investeringskalkyl!$B$6*Investeringskalkyl!$B$8*B37)+(Investeringskalkyl!$B$7*Investeringskalkyl!$B$8*B37)*((1-((1+Investeringskalkyl!$B$16)^-Investeringskalkyl!$B$13))/Investeringskalkyl!$B$16)-Investeringskalkyl!$B$5</f>
        <v>453648.0446519647</v>
      </c>
      <c r="D37" s="45">
        <v>6.4</v>
      </c>
      <c r="E37" s="46">
        <f>D37*Investeringskalkyl!$B$13</f>
        <v>64</v>
      </c>
      <c r="F37" s="47">
        <f>(Investeringskalkyl!$B$6*Investeringskalkyl!$B$8*Investeringskalkyl!$B$12)+(Investeringskalkyl!$B$7*Investeringskalkyl!$B$8*Investeringskalkyl!$B$12)*((1-((1+Investeringskalkyl!$B$16)^-E37))/Investeringskalkyl!$B$16)-Investeringskalkyl!$B$5</f>
        <v>81553.03562613693</v>
      </c>
    </row>
    <row r="38" spans="1:6" ht="12.75">
      <c r="A38" s="45">
        <v>8.25</v>
      </c>
      <c r="B38" s="46">
        <f>A38*Investeringskalkyl!$B$12</f>
        <v>41.25</v>
      </c>
      <c r="C38" s="47">
        <f>(Investeringskalkyl!$B$6*Investeringskalkyl!$B$8*B38)+(Investeringskalkyl!$B$7*Investeringskalkyl!$B$8*B38)*((1-((1+Investeringskalkyl!$B$16)^-Investeringskalkyl!$B$13))/Investeringskalkyl!$B$16)-Investeringskalkyl!$B$5</f>
        <v>469699.5460473385</v>
      </c>
      <c r="D38" s="45">
        <v>6.6</v>
      </c>
      <c r="E38" s="46">
        <f>D38*Investeringskalkyl!$B$13</f>
        <v>66</v>
      </c>
      <c r="F38" s="47">
        <f>(Investeringskalkyl!$B$6*Investeringskalkyl!$B$8*Investeringskalkyl!$B$12)+(Investeringskalkyl!$B$7*Investeringskalkyl!$B$8*Investeringskalkyl!$B$12)*((1-((1+Investeringskalkyl!$B$16)^-E38))/Investeringskalkyl!$B$16)-Investeringskalkyl!$B$5</f>
        <v>82034.2152738277</v>
      </c>
    </row>
    <row r="39" spans="1:6" ht="12.75">
      <c r="A39" s="45">
        <v>8.5</v>
      </c>
      <c r="B39" s="46">
        <f>A39*Investeringskalkyl!$B$12</f>
        <v>42.5</v>
      </c>
      <c r="C39" s="47">
        <f>(Investeringskalkyl!$B$6*Investeringskalkyl!$B$8*B39)+(Investeringskalkyl!$B$7*Investeringskalkyl!$B$8*B39)*((1-((1+Investeringskalkyl!$B$16)^-Investeringskalkyl!$B$13))/Investeringskalkyl!$B$16)-Investeringskalkyl!$B$5</f>
        <v>485751.0474427125</v>
      </c>
      <c r="D39" s="45">
        <v>6.800000000000001</v>
      </c>
      <c r="E39" s="46">
        <f>D39*Investeringskalkyl!$B$13</f>
        <v>68</v>
      </c>
      <c r="F39" s="47">
        <f>(Investeringskalkyl!$B$6*Investeringskalkyl!$B$8*Investeringskalkyl!$B$12)+(Investeringskalkyl!$B$7*Investeringskalkyl!$B$8*Investeringskalkyl!$B$12)*((1-((1+Investeringskalkyl!$B$16)^-E39))/Investeringskalkyl!$B$16)-Investeringskalkyl!$B$5</f>
        <v>82467.44426030101</v>
      </c>
    </row>
    <row r="40" spans="1:6" ht="12.75">
      <c r="A40" s="45">
        <v>8.75</v>
      </c>
      <c r="B40" s="46">
        <f>A40*Investeringskalkyl!$B$12</f>
        <v>43.75</v>
      </c>
      <c r="C40" s="47">
        <f>(Investeringskalkyl!$B$6*Investeringskalkyl!$B$8*B40)+(Investeringskalkyl!$B$7*Investeringskalkyl!$B$8*B40)*((1-((1+Investeringskalkyl!$B$16)^-Investeringskalkyl!$B$13))/Investeringskalkyl!$B$16)-Investeringskalkyl!$B$5</f>
        <v>501802.5488380864</v>
      </c>
      <c r="D40" s="45">
        <v>7.000000000000001</v>
      </c>
      <c r="E40" s="46">
        <f>D40*Investeringskalkyl!$B$13</f>
        <v>70.00000000000001</v>
      </c>
      <c r="F40" s="47">
        <f>(Investeringskalkyl!$B$6*Investeringskalkyl!$B$8*Investeringskalkyl!$B$12)+(Investeringskalkyl!$B$7*Investeringskalkyl!$B$8*Investeringskalkyl!$B$12)*((1-((1+Investeringskalkyl!$B$16)^-E40))/Investeringskalkyl!$B$16)-Investeringskalkyl!$B$5</f>
        <v>82857.50097949404</v>
      </c>
    </row>
    <row r="41" spans="1:6" ht="12.75">
      <c r="A41" s="45">
        <v>9</v>
      </c>
      <c r="B41" s="46">
        <f>A41*Investeringskalkyl!$B$12</f>
        <v>45</v>
      </c>
      <c r="C41" s="47">
        <f>(Investeringskalkyl!$B$6*Investeringskalkyl!$B$8*B41)+(Investeringskalkyl!$B$7*Investeringskalkyl!$B$8*B41)*((1-((1+Investeringskalkyl!$B$16)^-Investeringskalkyl!$B$13))/Investeringskalkyl!$B$16)-Investeringskalkyl!$B$5</f>
        <v>517854.05023346026</v>
      </c>
      <c r="D41" s="45">
        <v>7.2</v>
      </c>
      <c r="E41" s="46">
        <f>D41*Investeringskalkyl!$B$13</f>
        <v>72</v>
      </c>
      <c r="F41" s="47">
        <f>(Investeringskalkyl!$B$6*Investeringskalkyl!$B$8*Investeringskalkyl!$B$12)+(Investeringskalkyl!$B$7*Investeringskalkyl!$B$8*Investeringskalkyl!$B$12)*((1-((1+Investeringskalkyl!$B$16)^-E41))/Investeringskalkyl!$B$16)-Investeringskalkyl!$B$5</f>
        <v>83208.68764737184</v>
      </c>
    </row>
    <row r="42" spans="1:6" ht="12.75">
      <c r="A42" s="45">
        <v>9.25</v>
      </c>
      <c r="B42" s="46">
        <f>A42*Investeringskalkyl!$B$12</f>
        <v>46.25</v>
      </c>
      <c r="C42" s="47">
        <f>(Investeringskalkyl!$B$6*Investeringskalkyl!$B$8*B42)+(Investeringskalkyl!$B$7*Investeringskalkyl!$B$8*B42)*((1-((1+Investeringskalkyl!$B$16)^-Investeringskalkyl!$B$13))/Investeringskalkyl!$B$16)-Investeringskalkyl!$B$5</f>
        <v>533905.5516288342</v>
      </c>
      <c r="D42" s="45">
        <v>7.4</v>
      </c>
      <c r="E42" s="46">
        <f>D42*Investeringskalkyl!$B$13</f>
        <v>74</v>
      </c>
      <c r="F42" s="47">
        <f>(Investeringskalkyl!$B$6*Investeringskalkyl!$B$8*Investeringskalkyl!$B$12)+(Investeringskalkyl!$B$7*Investeringskalkyl!$B$8*Investeringskalkyl!$B$12)*((1-((1+Investeringskalkyl!$B$16)^-E42))/Investeringskalkyl!$B$16)-Investeringskalkyl!$B$5</f>
        <v>83524.87775416003</v>
      </c>
    </row>
    <row r="43" spans="1:6" ht="12.75">
      <c r="A43" s="45">
        <v>9.5</v>
      </c>
      <c r="B43" s="46">
        <f>A43*Investeringskalkyl!$B$12</f>
        <v>47.5</v>
      </c>
      <c r="C43" s="47">
        <f>(Investeringskalkyl!$B$6*Investeringskalkyl!$B$8*B43)+(Investeringskalkyl!$B$7*Investeringskalkyl!$B$8*B43)*((1-((1+Investeringskalkyl!$B$16)^-Investeringskalkyl!$B$13))/Investeringskalkyl!$B$16)-Investeringskalkyl!$B$5</f>
        <v>549957.053024208</v>
      </c>
      <c r="D43" s="45">
        <v>7.6</v>
      </c>
      <c r="E43" s="46">
        <f>D43*Investeringskalkyl!$B$13</f>
        <v>76</v>
      </c>
      <c r="F43" s="47">
        <f>(Investeringskalkyl!$B$6*Investeringskalkyl!$B$8*Investeringskalkyl!$B$12)+(Investeringskalkyl!$B$7*Investeringskalkyl!$B$8*Investeringskalkyl!$B$12)*((1-((1+Investeringskalkyl!$B$16)^-E43))/Investeringskalkyl!$B$16)-Investeringskalkyl!$B$5</f>
        <v>83809.55878785325</v>
      </c>
    </row>
    <row r="44" spans="1:6" ht="12.75">
      <c r="A44" s="45">
        <v>9.75</v>
      </c>
      <c r="B44" s="46">
        <f>A44*Investeringskalkyl!$B$12</f>
        <v>48.75</v>
      </c>
      <c r="C44" s="47">
        <f>(Investeringskalkyl!$B$6*Investeringskalkyl!$B$8*B44)+(Investeringskalkyl!$B$7*Investeringskalkyl!$B$8*B44)*((1-((1+Investeringskalkyl!$B$16)^-Investeringskalkyl!$B$13))/Investeringskalkyl!$B$16)-Investeringskalkyl!$B$5</f>
        <v>566008.554419582</v>
      </c>
      <c r="D44" s="45">
        <v>7.800000000000001</v>
      </c>
      <c r="E44" s="46">
        <f>D44*Investeringskalkyl!$B$13</f>
        <v>78</v>
      </c>
      <c r="F44" s="47">
        <f>(Investeringskalkyl!$B$6*Investeringskalkyl!$B$8*Investeringskalkyl!$B$12)+(Investeringskalkyl!$B$7*Investeringskalkyl!$B$8*Investeringskalkyl!$B$12)*((1-((1+Investeringskalkyl!$B$16)^-E44))/Investeringskalkyl!$B$16)-Investeringskalkyl!$B$5</f>
        <v>84065.87070022733</v>
      </c>
    </row>
    <row r="45" spans="1:6" ht="12.75">
      <c r="A45" s="45">
        <v>10</v>
      </c>
      <c r="B45" s="46">
        <f>A45*Investeringskalkyl!$B$12</f>
        <v>50</v>
      </c>
      <c r="C45" s="47">
        <f>(Investeringskalkyl!$B$6*Investeringskalkyl!$B$8*B45)+(Investeringskalkyl!$B$7*Investeringskalkyl!$B$8*B45)*((1-((1+Investeringskalkyl!$B$16)^-Investeringskalkyl!$B$13))/Investeringskalkyl!$B$16)-Investeringskalkyl!$B$5</f>
        <v>582060.0558149558</v>
      </c>
      <c r="D45" s="45">
        <v>8</v>
      </c>
      <c r="E45" s="46">
        <f>D45*Investeringskalkyl!$B$13</f>
        <v>80</v>
      </c>
      <c r="F45" s="47">
        <f>(Investeringskalkyl!$B$6*Investeringskalkyl!$B$8*Investeringskalkyl!$B$12)+(Investeringskalkyl!$B$7*Investeringskalkyl!$B$8*Investeringskalkyl!$B$12)*((1-((1+Investeringskalkyl!$B$16)^-E45))/Investeringskalkyl!$B$16)-Investeringskalkyl!$B$5</f>
        <v>84296.6405396247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2008-10-02T17:43:35Z</dcterms:created>
  <dcterms:modified xsi:type="dcterms:W3CDTF">2017-05-11T12:50:14Z</dcterms:modified>
  <cp:category/>
  <cp:version/>
  <cp:contentType/>
  <cp:contentStatus/>
  <cp:revision>1</cp:revision>
</cp:coreProperties>
</file>