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<sst xmlns="http://schemas.openxmlformats.org/spreadsheetml/2006/main" count="41" uniqueCount="38">
  <si>
    <t>Beräkna annuitet för annuitetslån</t>
  </si>
  <si>
    <t>Kalkyl 1</t>
  </si>
  <si>
    <t>Lånebelopp</t>
  </si>
  <si>
    <t>Här anger du det belopp som skall upplånas eller utlånas</t>
  </si>
  <si>
    <t>Effektiv årsränta</t>
  </si>
  <si>
    <t>Här anger du den effektiva genomsnittliga årsräntan för lånet</t>
  </si>
  <si>
    <t xml:space="preserve">Antal perioder per år </t>
  </si>
  <si>
    <t>Här anger du hur ofta förräntning sker per år, 12 för en gång per månad, 1 för en gång per år</t>
  </si>
  <si>
    <t>Startdatum för annuitetslån</t>
  </si>
  <si>
    <t>Här anger du datumet då annuitetslånet ingås</t>
  </si>
  <si>
    <t xml:space="preserve">Antal perioder att placera i </t>
  </si>
  <si>
    <t>Periodränta</t>
  </si>
  <si>
    <t>Här anges periodräntan, beräknas så att den motsvarar den effektiva årsräntan vid förräntning under ett år</t>
  </si>
  <si>
    <t>Här anges den periodvisa annuitet som skall betalas per period på lånet</t>
  </si>
  <si>
    <t>Totalt annuitetsbelopp under löptiden</t>
  </si>
  <si>
    <t>Här anges det totala belopp som kommer att betalas för annuitetslånet</t>
  </si>
  <si>
    <t>Totalt räntebelopp under löptiden</t>
  </si>
  <si>
    <t>Här anges det totala räntebelopp som kommer att betalas för annuitetslånet</t>
  </si>
  <si>
    <t>Slutdatum för annuitetslån</t>
  </si>
  <si>
    <t>Här anges sista datum för annuitetslånet</t>
  </si>
  <si>
    <t>Kalkyl 2</t>
  </si>
  <si>
    <t>Här anger du det belopp som skall upplånas eller utlånas.</t>
  </si>
  <si>
    <t>Uppläggningsavgift</t>
  </si>
  <si>
    <t>Här anger du en engångsavgift som avser uppläggningen av lånet.</t>
  </si>
  <si>
    <t>Aviavgift</t>
  </si>
  <si>
    <t>Här anger du en avgift som tas ut för varje avi.</t>
  </si>
  <si>
    <t>Förfallotidpunkt</t>
  </si>
  <si>
    <t>Här anger du 0 om betalning sker i slutet av perioden eller 1 om betalning sker i början av perioden.</t>
  </si>
  <si>
    <t>Enkel årsränta</t>
  </si>
  <si>
    <t>Här anger du den årsränta som skall tillämpas för lånet.</t>
  </si>
  <si>
    <t>Antal perioder per år</t>
  </si>
  <si>
    <t>Här anger du hur många perioder det går på ett år. 12 för månader, 4 för kvartal, 2 för halvår och 1 för år.</t>
  </si>
  <si>
    <t>Avbetalningsperioder</t>
  </si>
  <si>
    <t>Här anges periodräntan, årsräntan dividerat med antalet perioder per år.</t>
  </si>
  <si>
    <t>Här anges det belopp som skall betalas i varje period (annuitet).</t>
  </si>
  <si>
    <t>Total betalning</t>
  </si>
  <si>
    <t>Här anges det totala belopp som kommer att betalas av låntagaren.</t>
  </si>
  <si>
    <t>Här anges den effektiva årsräntan för lånet. Hänsyn har tagits till ränta på ränta effekten, uppläggningsavgift och aviavgift.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</si>
</sst>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0%"/>
    <numFmt numFmtId="167" formatCode="0.000%"/>
    <numFmt numFmtId="168" formatCode="YYYY/MM/DD"/>
    <numFmt numFmtId="169" formatCode="0.0000%"/>
    <numFmt numFmtId="170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2" borderId="0" xfId="0" applyFont="1" applyFill="1" applyAlignment="1">
      <alignment/>
    </xf>
    <xf numFmtId="164" fontId="0" fillId="2" borderId="0" xfId="0" applyFill="1" applyAlignment="1">
      <alignment/>
    </xf>
    <xf numFmtId="164" fontId="0" fillId="0" borderId="1" xfId="0" applyFont="1" applyFill="1" applyBorder="1" applyAlignment="1">
      <alignment/>
    </xf>
    <xf numFmtId="165" fontId="0" fillId="3" borderId="1" xfId="0" applyNumberFormat="1" applyFill="1" applyBorder="1" applyAlignment="1">
      <alignment/>
    </xf>
    <xf numFmtId="164" fontId="4" fillId="0" borderId="0" xfId="0" applyFont="1" applyAlignment="1">
      <alignment/>
    </xf>
    <xf numFmtId="167" fontId="0" fillId="3" borderId="1" xfId="19" applyNumberFormat="1" applyFont="1" applyFill="1" applyBorder="1" applyAlignment="1" applyProtection="1">
      <alignment/>
      <protection/>
    </xf>
    <xf numFmtId="164" fontId="0" fillId="3" borderId="1" xfId="0" applyFill="1" applyBorder="1" applyAlignment="1">
      <alignment/>
    </xf>
    <xf numFmtId="168" fontId="0" fillId="3" borderId="1" xfId="0" applyNumberFormat="1" applyFill="1" applyBorder="1" applyAlignment="1">
      <alignment/>
    </xf>
    <xf numFmtId="164" fontId="3" fillId="2" borderId="2" xfId="0" applyFont="1" applyFill="1" applyBorder="1" applyAlignment="1">
      <alignment/>
    </xf>
    <xf numFmtId="169" fontId="3" fillId="2" borderId="2" xfId="19" applyNumberFormat="1" applyFont="1" applyFill="1" applyBorder="1" applyAlignment="1" applyProtection="1">
      <alignment/>
      <protection/>
    </xf>
    <xf numFmtId="164" fontId="4" fillId="0" borderId="0" xfId="0" applyFont="1" applyFill="1" applyBorder="1" applyAlignment="1">
      <alignment/>
    </xf>
    <xf numFmtId="164" fontId="3" fillId="2" borderId="0" xfId="0" applyFont="1" applyFill="1" applyBorder="1" applyAlignment="1">
      <alignment/>
    </xf>
    <xf numFmtId="165" fontId="3" fillId="2" borderId="0" xfId="19" applyNumberFormat="1" applyFont="1" applyFill="1" applyBorder="1" applyAlignment="1" applyProtection="1">
      <alignment/>
      <protection/>
    </xf>
    <xf numFmtId="165" fontId="3" fillId="2" borderId="0" xfId="0" applyNumberFormat="1" applyFont="1" applyFill="1" applyAlignment="1">
      <alignment/>
    </xf>
    <xf numFmtId="165" fontId="3" fillId="2" borderId="0" xfId="0" applyNumberFormat="1" applyFont="1" applyFill="1" applyBorder="1" applyAlignment="1">
      <alignment horizontal="right"/>
    </xf>
    <xf numFmtId="164" fontId="3" fillId="2" borderId="3" xfId="0" applyFont="1" applyFill="1" applyBorder="1" applyAlignment="1">
      <alignment/>
    </xf>
    <xf numFmtId="168" fontId="3" fillId="2" borderId="3" xfId="0" applyNumberFormat="1" applyFont="1" applyFill="1" applyBorder="1" applyAlignment="1">
      <alignment/>
    </xf>
    <xf numFmtId="164" fontId="5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  <xf numFmtId="164" fontId="6" fillId="0" borderId="4" xfId="0" applyFont="1" applyBorder="1" applyAlignment="1">
      <alignment/>
    </xf>
    <xf numFmtId="165" fontId="0" fillId="3" borderId="4" xfId="0" applyNumberFormat="1" applyFont="1" applyFill="1" applyBorder="1" applyAlignment="1">
      <alignment/>
    </xf>
    <xf numFmtId="164" fontId="4" fillId="0" borderId="0" xfId="0" applyFont="1" applyAlignment="1">
      <alignment/>
    </xf>
    <xf numFmtId="170" fontId="0" fillId="3" borderId="4" xfId="0" applyNumberFormat="1" applyFont="1" applyFill="1" applyBorder="1" applyAlignment="1">
      <alignment/>
    </xf>
    <xf numFmtId="169" fontId="0" fillId="3" borderId="4" xfId="0" applyNumberFormat="1" applyFont="1" applyFill="1" applyBorder="1" applyAlignment="1">
      <alignment/>
    </xf>
    <xf numFmtId="164" fontId="0" fillId="3" borderId="4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9" fontId="3" fillId="2" borderId="2" xfId="0" applyNumberFormat="1" applyFont="1" applyFill="1" applyBorder="1" applyAlignment="1">
      <alignment/>
    </xf>
    <xf numFmtId="165" fontId="5" fillId="2" borderId="0" xfId="0" applyNumberFormat="1" applyFont="1" applyFill="1" applyBorder="1" applyAlignment="1">
      <alignment/>
    </xf>
    <xf numFmtId="164" fontId="5" fillId="2" borderId="0" xfId="0" applyFont="1" applyFill="1" applyBorder="1" applyAlignment="1">
      <alignment/>
    </xf>
    <xf numFmtId="165" fontId="3" fillId="2" borderId="0" xfId="0" applyNumberFormat="1" applyFont="1" applyFill="1" applyBorder="1" applyAlignment="1">
      <alignment/>
    </xf>
    <xf numFmtId="164" fontId="5" fillId="2" borderId="3" xfId="0" applyFont="1" applyFill="1" applyBorder="1" applyAlignment="1">
      <alignment/>
    </xf>
    <xf numFmtId="169" fontId="3" fillId="2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B25" sqref="B25"/>
    </sheetView>
  </sheetViews>
  <sheetFormatPr defaultColWidth="9.140625" defaultRowHeight="15"/>
  <cols>
    <col min="1" max="1" width="38.7109375" style="0" customWidth="1"/>
    <col min="2" max="2" width="24.00390625" style="0" customWidth="1"/>
  </cols>
  <sheetData>
    <row r="1" ht="12.75">
      <c r="A1" s="1" t="s">
        <v>0</v>
      </c>
    </row>
    <row r="2" ht="12.75">
      <c r="A2" s="1"/>
    </row>
    <row r="3" spans="1:2" ht="12.75">
      <c r="A3" s="2" t="s">
        <v>1</v>
      </c>
      <c r="B3" s="3"/>
    </row>
    <row r="4" spans="1:3" ht="12.75">
      <c r="A4" s="4" t="s">
        <v>2</v>
      </c>
      <c r="B4" s="5">
        <v>500000</v>
      </c>
      <c r="C4" s="6" t="s">
        <v>3</v>
      </c>
    </row>
    <row r="5" spans="1:3" ht="12.75">
      <c r="A5" s="4" t="s">
        <v>4</v>
      </c>
      <c r="B5" s="7">
        <v>0.1</v>
      </c>
      <c r="C5" s="6" t="s">
        <v>5</v>
      </c>
    </row>
    <row r="6" spans="1:3" ht="12.75">
      <c r="A6" s="4" t="s">
        <v>6</v>
      </c>
      <c r="B6" s="8">
        <v>12</v>
      </c>
      <c r="C6" s="6" t="s">
        <v>7</v>
      </c>
    </row>
    <row r="7" spans="1:3" ht="12.75">
      <c r="A7" s="4" t="s">
        <v>8</v>
      </c>
      <c r="B7" s="9">
        <v>39462</v>
      </c>
      <c r="C7" s="6" t="s">
        <v>9</v>
      </c>
    </row>
    <row r="8" spans="1:3" ht="12.75">
      <c r="A8" s="4" t="s">
        <v>10</v>
      </c>
      <c r="B8" s="8">
        <v>120</v>
      </c>
      <c r="C8" s="6" t="str">
        <f>IF(B6=12,"månader",IF(B6=4,"kvartal",IF(B6=2,"halvår",IF(B6=1,"år","perioder"))))</f>
        <v>månader</v>
      </c>
    </row>
    <row r="10" spans="1:3" ht="12.75">
      <c r="A10" s="10" t="s">
        <v>11</v>
      </c>
      <c r="B10" s="11">
        <f>(1+B5)^(1/B6)-1</f>
        <v>0.007974140428903764</v>
      </c>
      <c r="C10" s="12" t="s">
        <v>12</v>
      </c>
    </row>
    <row r="11" spans="1:3" ht="12.75">
      <c r="A11" s="13" t="str">
        <f>"Annuitet per period i"&amp;" "&amp;B8&amp;" "&amp;C8</f>
        <v>Annuitet per period i 120 månader</v>
      </c>
      <c r="B11" s="14">
        <f>B4*(($B$10/(1-(1+$B$10)^-B8)))</f>
        <v>6488.773164752708</v>
      </c>
      <c r="C11" s="12" t="s">
        <v>13</v>
      </c>
    </row>
    <row r="12" spans="1:3" ht="12.75">
      <c r="A12" s="2" t="s">
        <v>14</v>
      </c>
      <c r="B12" s="15">
        <f>B11*B8</f>
        <v>778652.7797703249</v>
      </c>
      <c r="C12" s="12" t="s">
        <v>15</v>
      </c>
    </row>
    <row r="13" spans="1:3" ht="12.75">
      <c r="A13" s="13" t="s">
        <v>16</v>
      </c>
      <c r="B13" s="16">
        <f>B12-B4</f>
        <v>278652.77977032494</v>
      </c>
      <c r="C13" s="12" t="s">
        <v>17</v>
      </c>
    </row>
    <row r="14" spans="1:3" ht="12.75">
      <c r="A14" s="17" t="s">
        <v>18</v>
      </c>
      <c r="B14" s="18">
        <f>B7+((B8/B6)*365)</f>
        <v>43112</v>
      </c>
      <c r="C14" s="12" t="s">
        <v>19</v>
      </c>
    </row>
    <row r="16" spans="1:5" ht="12.75">
      <c r="A16" s="19" t="s">
        <v>20</v>
      </c>
      <c r="B16" s="20"/>
      <c r="C16" s="21"/>
      <c r="D16" s="21"/>
      <c r="E16" s="21"/>
    </row>
    <row r="17" spans="1:5" ht="12.75">
      <c r="A17" s="22" t="s">
        <v>2</v>
      </c>
      <c r="B17" s="23">
        <v>10000</v>
      </c>
      <c r="C17" s="6" t="s">
        <v>21</v>
      </c>
      <c r="D17" s="21"/>
      <c r="E17" s="21"/>
    </row>
    <row r="18" spans="1:5" ht="12.75">
      <c r="A18" s="22" t="s">
        <v>22</v>
      </c>
      <c r="B18" s="23">
        <v>500</v>
      </c>
      <c r="C18" s="24" t="s">
        <v>23</v>
      </c>
      <c r="D18" s="21"/>
      <c r="E18" s="21"/>
    </row>
    <row r="19" spans="1:5" ht="12.75">
      <c r="A19" s="22" t="s">
        <v>24</v>
      </c>
      <c r="B19" s="23">
        <v>40</v>
      </c>
      <c r="C19" s="24" t="s">
        <v>25</v>
      </c>
      <c r="D19" s="21"/>
      <c r="E19" s="21"/>
    </row>
    <row r="20" spans="1:5" ht="12.75">
      <c r="A20" s="22" t="s">
        <v>26</v>
      </c>
      <c r="B20" s="25">
        <v>1</v>
      </c>
      <c r="C20" s="24" t="s">
        <v>27</v>
      </c>
      <c r="D20" s="21"/>
      <c r="E20" s="21"/>
    </row>
    <row r="21" spans="1:5" ht="12.75">
      <c r="A21" s="22" t="s">
        <v>28</v>
      </c>
      <c r="B21" s="26">
        <v>0.1195</v>
      </c>
      <c r="C21" s="24" t="s">
        <v>29</v>
      </c>
      <c r="D21" s="21"/>
      <c r="E21" s="21"/>
    </row>
    <row r="22" spans="1:5" ht="12.75">
      <c r="A22" s="22" t="s">
        <v>30</v>
      </c>
      <c r="B22" s="27">
        <v>12</v>
      </c>
      <c r="C22" s="24" t="s">
        <v>31</v>
      </c>
      <c r="D22" s="21"/>
      <c r="E22" s="21"/>
    </row>
    <row r="23" spans="1:5" ht="12.75">
      <c r="A23" s="22" t="s">
        <v>32</v>
      </c>
      <c r="B23" s="27">
        <v>24</v>
      </c>
      <c r="C23" s="24" t="str">
        <f>IF(B22=12,"månader",IF(B22=4,"kvartal",IF(B22=2,"halvår",IF(B22=1,"år","perioder"))))</f>
        <v>månader</v>
      </c>
      <c r="D23" s="21"/>
      <c r="E23" s="21"/>
    </row>
    <row r="24" spans="1:5" ht="12.75">
      <c r="A24" s="21"/>
      <c r="B24" s="21"/>
      <c r="C24" s="24"/>
      <c r="D24" s="21"/>
      <c r="E24" s="21"/>
    </row>
    <row r="25" spans="1:5" ht="12.75">
      <c r="A25" s="28" t="s">
        <v>11</v>
      </c>
      <c r="B25" s="29">
        <f>B21/B22</f>
        <v>0.009958333333333333</v>
      </c>
      <c r="C25" s="24" t="s">
        <v>33</v>
      </c>
      <c r="D25" s="21"/>
      <c r="E25" s="21"/>
    </row>
    <row r="26" spans="1:5" ht="12.75">
      <c r="A26" s="13" t="str">
        <f>"Annuitet per period i"&amp;" "&amp;B23&amp;" "&amp;C23</f>
        <v>Annuitet per period i 24 månader</v>
      </c>
      <c r="B26" s="30">
        <f>(B17+B18)*((B25/(1-(1+B25)^-B23)))+B19</f>
        <v>534.0263225762492</v>
      </c>
      <c r="C26" s="24" t="s">
        <v>34</v>
      </c>
      <c r="D26" s="21"/>
      <c r="E26" s="21"/>
    </row>
    <row r="27" spans="1:5" ht="12.75">
      <c r="A27" s="31" t="s">
        <v>35</v>
      </c>
      <c r="B27" s="32">
        <f>B26*B23</f>
        <v>12816.63174182998</v>
      </c>
      <c r="C27" s="24" t="s">
        <v>36</v>
      </c>
      <c r="D27" s="21"/>
      <c r="E27" s="21"/>
    </row>
    <row r="28" spans="1:5" ht="12.75">
      <c r="A28" s="33" t="s">
        <v>4</v>
      </c>
      <c r="B28" s="34">
        <f>((1+RATE(B23,B26,B17*-1,,B20))^B22)-1</f>
        <v>0.31224074957359527</v>
      </c>
      <c r="C28" s="24" t="s">
        <v>37</v>
      </c>
      <c r="D28" s="21"/>
      <c r="E28" s="21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Fredrik Stigsson</cp:lastModifiedBy>
  <dcterms:created xsi:type="dcterms:W3CDTF">2008-10-03T17:39:48Z</dcterms:created>
  <dcterms:modified xsi:type="dcterms:W3CDTF">2017-02-16T10:48:32Z</dcterms:modified>
  <cp:category/>
  <cp:version/>
  <cp:contentType/>
  <cp:contentStatus/>
  <cp:revision>2</cp:revision>
</cp:coreProperties>
</file>