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Historik" sheetId="1" r:id="rId1"/>
    <sheet name="Resultaträkning" sheetId="2" r:id="rId2"/>
    <sheet name="Värdering" sheetId="3" r:id="rId3"/>
    <sheet name="Avkastningskrav" sheetId="4" r:id="rId4"/>
    <sheet name="Aktiekurs" sheetId="5" r:id="rId5"/>
    <sheet name="Teknisk analys" sheetId="6" r:id="rId6"/>
    <sheet name="Jämförelse marginal" sheetId="7" r:id="rId7"/>
    <sheet name="Marknad" sheetId="8" r:id="rId8"/>
  </sheets>
  <definedNames/>
  <calcPr fullCalcOnLoad="1"/>
</workbook>
</file>

<file path=xl/sharedStrings.xml><?xml version="1.0" encoding="utf-8"?>
<sst xmlns="http://schemas.openxmlformats.org/spreadsheetml/2006/main" count="113" uniqueCount="76">
  <si>
    <t>Företagsvärdering</t>
  </si>
  <si>
    <t>Avkastningskrav</t>
  </si>
  <si>
    <t>Resultaträkning</t>
  </si>
  <si>
    <t>Rörelsens intäkter</t>
  </si>
  <si>
    <t>Nettoomsättning</t>
  </si>
  <si>
    <t>Rörelsens kostnader</t>
  </si>
  <si>
    <t>Övriga externa intäkter</t>
  </si>
  <si>
    <t>Summa rörelsens intäkter</t>
  </si>
  <si>
    <t>RÖRELSERESULTAT</t>
  </si>
  <si>
    <t>före skatt för ägarna</t>
  </si>
  <si>
    <t>Värde år 1 till 10</t>
  </si>
  <si>
    <t>Residualvärde</t>
  </si>
  <si>
    <t>Totalt värde</t>
  </si>
  <si>
    <t>Prognos</t>
  </si>
  <si>
    <t>Prognos framåt i tiden</t>
  </si>
  <si>
    <t>Riskfri ränta</t>
  </si>
  <si>
    <t>Beta-värde</t>
  </si>
  <si>
    <t>Skattesats</t>
  </si>
  <si>
    <t>Avkastningskrav före skatt</t>
  </si>
  <si>
    <t>Skattesatsen som skall betalas på företagets vinst</t>
  </si>
  <si>
    <t>Beta-värdet för den här typen av företag eller bransch, riskfaktor</t>
  </si>
  <si>
    <t>Den riskfria räntan</t>
  </si>
  <si>
    <t>DCF - Resultaträkning</t>
  </si>
  <si>
    <t>Historik</t>
  </si>
  <si>
    <t>%</t>
  </si>
  <si>
    <t>Finansiella poster</t>
  </si>
  <si>
    <t>Finansiella intäkter</t>
  </si>
  <si>
    <t>Finansiella kostnader</t>
  </si>
  <si>
    <t>RESULTAT EFTER FINANSIELLA POSTER</t>
  </si>
  <si>
    <t>Försäljningstillväxt efter år 1 (Nettoomsättning)</t>
  </si>
  <si>
    <t>RESULTAT EFTER FIN.POSTER</t>
  </si>
  <si>
    <t>Totalt antal aktier</t>
  </si>
  <si>
    <t>Värde per aktie</t>
  </si>
  <si>
    <t>Datum</t>
  </si>
  <si>
    <t>Aktievärde</t>
  </si>
  <si>
    <t>Utdelning i % av vinst</t>
  </si>
  <si>
    <t>Aktiekurstillväxt/arbetsdag</t>
  </si>
  <si>
    <t>Efter värderingsdatum</t>
  </si>
  <si>
    <t>Innan värderingsdatum</t>
  </si>
  <si>
    <t>Efter veckodagsfyllning</t>
  </si>
  <si>
    <t>Utdelningsdel/arbetsdag</t>
  </si>
  <si>
    <t>Teknisk analys</t>
  </si>
  <si>
    <t>Överlikvider, utdelningsbart vid värderingstillfälle</t>
  </si>
  <si>
    <t>Marknadsrisk</t>
  </si>
  <si>
    <t>Riskpremie för aktiemarknaden</t>
  </si>
  <si>
    <t>Inflationstakt</t>
  </si>
  <si>
    <t>Vinsttillväxt efter 10 år</t>
  </si>
  <si>
    <t>Inflationstakten</t>
  </si>
  <si>
    <t>Geometrisk real tillväxt i oändlighet, aldrig högre än avkastningskrav (mellan 0-6 procent)</t>
  </si>
  <si>
    <t>Inklusive inflationstakt</t>
  </si>
  <si>
    <t>Exklusive inflationstakt med hänsyn till vinsttillväxt efter 10 år</t>
  </si>
  <si>
    <t>Minoritetens resultatandel</t>
  </si>
  <si>
    <t>Bruttomarginal %</t>
  </si>
  <si>
    <t>Rörelsemarginal %</t>
  </si>
  <si>
    <t>(MSEK)</t>
  </si>
  <si>
    <t>Aktiverat arbete för egen räkning</t>
  </si>
  <si>
    <t>Övriga externa kostnader</t>
  </si>
  <si>
    <t>Personalkostnader</t>
  </si>
  <si>
    <t>Avskrivningar och nedskrivningar</t>
  </si>
  <si>
    <t>Miljoner</t>
  </si>
  <si>
    <t>VPA:</t>
  </si>
  <si>
    <t>Köpta tjänster</t>
  </si>
  <si>
    <t>Visma</t>
  </si>
  <si>
    <t>Bruttomarginal</t>
  </si>
  <si>
    <t>Rörelsemarginal</t>
  </si>
  <si>
    <t>Procentuella andelar i förhållande till omsättningen</t>
  </si>
  <si>
    <t>Jämförelse med annat företag i samma bransch</t>
  </si>
  <si>
    <t>Genomsnitt</t>
  </si>
  <si>
    <t>Rörelsemarginal "Software"</t>
  </si>
  <si>
    <t>P/E-tal vid kurs på 0,8 SEK:</t>
  </si>
  <si>
    <t>År</t>
  </si>
  <si>
    <t>Antal företag</t>
  </si>
  <si>
    <t>Tillväxt</t>
  </si>
  <si>
    <t>Marknad</t>
  </si>
  <si>
    <t>Gtillväxt</t>
  </si>
  <si>
    <t>Stägningskurs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</si>
</sst>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0.000"/>
    <numFmt numFmtId="170" formatCode="0.0000"/>
    <numFmt numFmtId="171" formatCode="0.0"/>
    <numFmt numFmtId="172" formatCode="#,##0.0"/>
    <numFmt numFmtId="173" formatCode="0.0%"/>
    <numFmt numFmtId="174" formatCode="#,##0.000"/>
    <numFmt numFmtId="175" formatCode="#,##0.0000"/>
    <numFmt numFmtId="176" formatCode="mmm/yyyy"/>
    <numFmt numFmtId="177" formatCode="0.000000000"/>
    <numFmt numFmtId="178" formatCode="0.000000"/>
    <numFmt numFmtId="179" formatCode="0.000%"/>
    <numFmt numFmtId="180" formatCode="0.0000000"/>
    <numFmt numFmtId="181" formatCode="0.00000"/>
    <numFmt numFmtId="182" formatCode="#,##0.00000"/>
    <numFmt numFmtId="183" formatCode="#,##0.00000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Verdana"/>
      <family val="2"/>
    </font>
    <font>
      <b/>
      <sz val="12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4"/>
      <color indexed="57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4"/>
      <color theme="6" tint="-0.24997000396251678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9" fontId="0" fillId="33" borderId="12" xfId="48" applyFont="1" applyFill="1" applyBorder="1" applyAlignment="1">
      <alignment/>
    </xf>
    <xf numFmtId="0" fontId="0" fillId="33" borderId="12" xfId="0" applyFill="1" applyBorder="1" applyAlignment="1">
      <alignment/>
    </xf>
    <xf numFmtId="10" fontId="2" fillId="0" borderId="13" xfId="48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10" fontId="2" fillId="0" borderId="0" xfId="48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10" fontId="6" fillId="0" borderId="0" xfId="48" applyNumberFormat="1" applyFont="1" applyFill="1" applyBorder="1" applyAlignment="1">
      <alignment/>
    </xf>
    <xf numFmtId="9" fontId="6" fillId="0" borderId="0" xfId="48" applyFont="1" applyFill="1" applyBorder="1" applyAlignment="1">
      <alignment/>
    </xf>
    <xf numFmtId="3" fontId="2" fillId="0" borderId="0" xfId="0" applyNumberFormat="1" applyFont="1" applyAlignment="1">
      <alignment/>
    </xf>
    <xf numFmtId="9" fontId="2" fillId="0" borderId="0" xfId="48" applyFont="1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48" applyNumberFormat="1" applyFont="1" applyFill="1" applyBorder="1" applyAlignment="1">
      <alignment/>
    </xf>
    <xf numFmtId="9" fontId="0" fillId="0" borderId="0" xfId="48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9" fontId="4" fillId="0" borderId="15" xfId="48" applyFont="1" applyFill="1" applyBorder="1" applyAlignment="1">
      <alignment/>
    </xf>
    <xf numFmtId="9" fontId="4" fillId="0" borderId="0" xfId="48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9" fontId="0" fillId="10" borderId="12" xfId="48" applyFont="1" applyFill="1" applyBorder="1" applyAlignment="1">
      <alignment/>
    </xf>
    <xf numFmtId="0" fontId="0" fillId="0" borderId="15" xfId="0" applyBorder="1" applyAlignment="1">
      <alignment/>
    </xf>
    <xf numFmtId="17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9" fontId="0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178" fontId="0" fillId="0" borderId="16" xfId="0" applyNumberFormat="1" applyBorder="1" applyAlignment="1">
      <alignment/>
    </xf>
    <xf numFmtId="0" fontId="49" fillId="0" borderId="0" xfId="0" applyFont="1" applyAlignment="1">
      <alignment/>
    </xf>
    <xf numFmtId="3" fontId="0" fillId="16" borderId="12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9" fontId="0" fillId="33" borderId="12" xfId="48" applyNumberFormat="1" applyFont="1" applyFill="1" applyBorder="1" applyAlignment="1">
      <alignment/>
    </xf>
    <xf numFmtId="179" fontId="1" fillId="0" borderId="10" xfId="48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0" fontId="0" fillId="0" borderId="12" xfId="48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16" xfId="0" applyNumberFormat="1" applyFont="1" applyFill="1" applyBorder="1" applyAlignment="1">
      <alignment/>
    </xf>
    <xf numFmtId="10" fontId="50" fillId="0" borderId="15" xfId="48" applyNumberFormat="1" applyFont="1" applyFill="1" applyBorder="1" applyAlignment="1">
      <alignment/>
    </xf>
    <xf numFmtId="10" fontId="50" fillId="0" borderId="0" xfId="48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0" fontId="50" fillId="0" borderId="0" xfId="48" applyNumberFormat="1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0" fontId="50" fillId="34" borderId="15" xfId="48" applyNumberFormat="1" applyFont="1" applyFill="1" applyBorder="1" applyAlignment="1">
      <alignment/>
    </xf>
    <xf numFmtId="10" fontId="50" fillId="0" borderId="0" xfId="48" applyNumberFormat="1" applyFont="1" applyAlignment="1">
      <alignment/>
    </xf>
    <xf numFmtId="9" fontId="4" fillId="4" borderId="17" xfId="48" applyFont="1" applyFill="1" applyBorder="1" applyAlignment="1">
      <alignment/>
    </xf>
    <xf numFmtId="10" fontId="4" fillId="4" borderId="12" xfId="48" applyNumberFormat="1" applyFont="1" applyFill="1" applyBorder="1" applyAlignment="1">
      <alignment/>
    </xf>
    <xf numFmtId="10" fontId="4" fillId="35" borderId="0" xfId="48" applyNumberFormat="1" applyFont="1" applyFill="1" applyBorder="1" applyAlignment="1">
      <alignment/>
    </xf>
    <xf numFmtId="9" fontId="2" fillId="4" borderId="12" xfId="48" applyFont="1" applyFill="1" applyBorder="1" applyAlignment="1">
      <alignment/>
    </xf>
    <xf numFmtId="10" fontId="0" fillId="0" borderId="0" xfId="48" applyNumberFormat="1" applyFont="1" applyAlignment="1">
      <alignment/>
    </xf>
    <xf numFmtId="0" fontId="3" fillId="0" borderId="0" xfId="0" applyFont="1" applyFill="1" applyBorder="1" applyAlignment="1">
      <alignment/>
    </xf>
    <xf numFmtId="10" fontId="2" fillId="4" borderId="12" xfId="48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14" fontId="51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right" wrapText="1"/>
    </xf>
    <xf numFmtId="14" fontId="52" fillId="36" borderId="0" xfId="0" applyNumberFormat="1" applyFont="1" applyFill="1" applyBorder="1" applyAlignment="1">
      <alignment horizontal="center" wrapText="1"/>
    </xf>
    <xf numFmtId="0" fontId="52" fillId="36" borderId="0" xfId="0" applyFont="1" applyFill="1" applyBorder="1" applyAlignment="1">
      <alignment horizontal="right" wrapText="1"/>
    </xf>
    <xf numFmtId="4" fontId="1" fillId="36" borderId="0" xfId="0" applyNumberFormat="1" applyFont="1" applyFill="1" applyAlignment="1">
      <alignment/>
    </xf>
    <xf numFmtId="2" fontId="2" fillId="0" borderId="0" xfId="48" applyNumberFormat="1" applyFont="1" applyAlignment="1">
      <alignment/>
    </xf>
    <xf numFmtId="4" fontId="2" fillId="33" borderId="12" xfId="66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172" fontId="2" fillId="33" borderId="12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2" fillId="0" borderId="18" xfId="48" applyNumberFormat="1" applyFont="1" applyFill="1" applyBorder="1" applyAlignment="1">
      <alignment/>
    </xf>
    <xf numFmtId="9" fontId="0" fillId="0" borderId="0" xfId="48" applyFont="1" applyAlignment="1">
      <alignment/>
    </xf>
    <xf numFmtId="4" fontId="2" fillId="4" borderId="12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174" fontId="2" fillId="4" borderId="12" xfId="0" applyNumberFormat="1" applyFont="1" applyFill="1" applyBorder="1" applyAlignment="1">
      <alignment/>
    </xf>
    <xf numFmtId="174" fontId="2" fillId="34" borderId="1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9" fontId="4" fillId="0" borderId="16" xfId="48" applyFont="1" applyFill="1" applyBorder="1" applyAlignment="1">
      <alignment/>
    </xf>
    <xf numFmtId="10" fontId="4" fillId="35" borderId="20" xfId="48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ont="1" applyBorder="1" applyAlignment="1">
      <alignment horizontal="right"/>
    </xf>
    <xf numFmtId="44" fontId="50" fillId="0" borderId="0" xfId="66" applyFont="1" applyFill="1" applyBorder="1" applyAlignment="1">
      <alignment/>
    </xf>
    <xf numFmtId="44" fontId="0" fillId="0" borderId="0" xfId="66" applyFon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0" fontId="1" fillId="0" borderId="0" xfId="48" applyNumberFormat="1" applyFont="1" applyAlignment="1">
      <alignment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</cellXfs>
  <cellStyles count="6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2" xfId="49"/>
    <cellStyle name="Procent 3" xfId="50"/>
    <cellStyle name="Procent 4" xfId="51"/>
    <cellStyle name="Procent 5" xfId="52"/>
    <cellStyle name="Procent 6" xfId="53"/>
    <cellStyle name="Procent 7" xfId="54"/>
    <cellStyle name="Procent 8" xfId="55"/>
    <cellStyle name="Procent 9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luta 2" xfId="68"/>
    <cellStyle name="Valuta 3" xfId="69"/>
    <cellStyle name="Valuta 4" xfId="70"/>
    <cellStyle name="Valuta 5" xfId="71"/>
    <cellStyle name="Valuta 6" xfId="72"/>
    <cellStyle name="Valuta 7" xfId="73"/>
    <cellStyle name="Valuta 8" xfId="74"/>
    <cellStyle name="Valuta 9" xfId="75"/>
    <cellStyle name="Varnings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9795"/>
          <c:h val="0.903"/>
        </c:manualLayout>
      </c:layout>
      <c:lineChart>
        <c:grouping val="standard"/>
        <c:varyColors val="0"/>
        <c:ser>
          <c:idx val="0"/>
          <c:order val="0"/>
          <c:tx>
            <c:strRef>
              <c:f>Aktiekurs!$B$1</c:f>
              <c:strCache>
                <c:ptCount val="1"/>
                <c:pt idx="0">
                  <c:v>Stägningskurs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Aktiekurs!$A$2:$A$683</c:f>
              <c:strCache>
                <c:ptCount val="682"/>
                <c:pt idx="0">
                  <c:v>39216</c:v>
                </c:pt>
                <c:pt idx="1">
                  <c:v>39217</c:v>
                </c:pt>
                <c:pt idx="2">
                  <c:v>39218</c:v>
                </c:pt>
                <c:pt idx="3">
                  <c:v>39220</c:v>
                </c:pt>
                <c:pt idx="4">
                  <c:v>39223</c:v>
                </c:pt>
                <c:pt idx="5">
                  <c:v>39224</c:v>
                </c:pt>
                <c:pt idx="6">
                  <c:v>39225</c:v>
                </c:pt>
                <c:pt idx="7">
                  <c:v>39226</c:v>
                </c:pt>
                <c:pt idx="8">
                  <c:v>39227</c:v>
                </c:pt>
                <c:pt idx="9">
                  <c:v>39230</c:v>
                </c:pt>
                <c:pt idx="10">
                  <c:v>39231</c:v>
                </c:pt>
                <c:pt idx="11">
                  <c:v>39232</c:v>
                </c:pt>
                <c:pt idx="12">
                  <c:v>39233</c:v>
                </c:pt>
                <c:pt idx="13">
                  <c:v>39234</c:v>
                </c:pt>
                <c:pt idx="14">
                  <c:v>39237</c:v>
                </c:pt>
                <c:pt idx="15">
                  <c:v>39238</c:v>
                </c:pt>
                <c:pt idx="16">
                  <c:v>39240</c:v>
                </c:pt>
                <c:pt idx="17">
                  <c:v>39241</c:v>
                </c:pt>
                <c:pt idx="18">
                  <c:v>39244</c:v>
                </c:pt>
                <c:pt idx="19">
                  <c:v>39245</c:v>
                </c:pt>
                <c:pt idx="20">
                  <c:v>39246</c:v>
                </c:pt>
                <c:pt idx="21">
                  <c:v>39247</c:v>
                </c:pt>
                <c:pt idx="22">
                  <c:v>39248</c:v>
                </c:pt>
                <c:pt idx="23">
                  <c:v>39251</c:v>
                </c:pt>
                <c:pt idx="24">
                  <c:v>39252</c:v>
                </c:pt>
                <c:pt idx="25">
                  <c:v>39253</c:v>
                </c:pt>
                <c:pt idx="26">
                  <c:v>39254</c:v>
                </c:pt>
                <c:pt idx="27">
                  <c:v>39258</c:v>
                </c:pt>
                <c:pt idx="28">
                  <c:v>39259</c:v>
                </c:pt>
                <c:pt idx="29">
                  <c:v>39260</c:v>
                </c:pt>
                <c:pt idx="30">
                  <c:v>39261</c:v>
                </c:pt>
                <c:pt idx="31">
                  <c:v>39262</c:v>
                </c:pt>
                <c:pt idx="32">
                  <c:v>39265</c:v>
                </c:pt>
                <c:pt idx="33">
                  <c:v>39266</c:v>
                </c:pt>
                <c:pt idx="34">
                  <c:v>39267</c:v>
                </c:pt>
                <c:pt idx="35">
                  <c:v>39268</c:v>
                </c:pt>
                <c:pt idx="36">
                  <c:v>39269</c:v>
                </c:pt>
                <c:pt idx="37">
                  <c:v>39272</c:v>
                </c:pt>
                <c:pt idx="38">
                  <c:v>39273</c:v>
                </c:pt>
                <c:pt idx="39">
                  <c:v>39274</c:v>
                </c:pt>
                <c:pt idx="40">
                  <c:v>39275</c:v>
                </c:pt>
                <c:pt idx="41">
                  <c:v>39276</c:v>
                </c:pt>
                <c:pt idx="42">
                  <c:v>39279</c:v>
                </c:pt>
                <c:pt idx="43">
                  <c:v>39280</c:v>
                </c:pt>
                <c:pt idx="44">
                  <c:v>39281</c:v>
                </c:pt>
                <c:pt idx="45">
                  <c:v>39282</c:v>
                </c:pt>
                <c:pt idx="46">
                  <c:v>39283</c:v>
                </c:pt>
                <c:pt idx="47">
                  <c:v>39286</c:v>
                </c:pt>
                <c:pt idx="48">
                  <c:v>39287</c:v>
                </c:pt>
                <c:pt idx="49">
                  <c:v>39288</c:v>
                </c:pt>
                <c:pt idx="50">
                  <c:v>39289</c:v>
                </c:pt>
                <c:pt idx="51">
                  <c:v>39290</c:v>
                </c:pt>
                <c:pt idx="52">
                  <c:v>39293</c:v>
                </c:pt>
                <c:pt idx="53">
                  <c:v>39294</c:v>
                </c:pt>
                <c:pt idx="54">
                  <c:v>39295</c:v>
                </c:pt>
                <c:pt idx="55">
                  <c:v>39296</c:v>
                </c:pt>
                <c:pt idx="56">
                  <c:v>39297</c:v>
                </c:pt>
                <c:pt idx="57">
                  <c:v>39300</c:v>
                </c:pt>
                <c:pt idx="58">
                  <c:v>39301</c:v>
                </c:pt>
                <c:pt idx="59">
                  <c:v>39302</c:v>
                </c:pt>
                <c:pt idx="60">
                  <c:v>39303</c:v>
                </c:pt>
                <c:pt idx="61">
                  <c:v>39304</c:v>
                </c:pt>
                <c:pt idx="62">
                  <c:v>39307</c:v>
                </c:pt>
                <c:pt idx="63">
                  <c:v>39308</c:v>
                </c:pt>
                <c:pt idx="64">
                  <c:v>39309</c:v>
                </c:pt>
                <c:pt idx="65">
                  <c:v>39310</c:v>
                </c:pt>
                <c:pt idx="66">
                  <c:v>39311</c:v>
                </c:pt>
                <c:pt idx="67">
                  <c:v>39314</c:v>
                </c:pt>
                <c:pt idx="68">
                  <c:v>39315</c:v>
                </c:pt>
                <c:pt idx="69">
                  <c:v>39316</c:v>
                </c:pt>
                <c:pt idx="70">
                  <c:v>39317</c:v>
                </c:pt>
                <c:pt idx="71">
                  <c:v>39318</c:v>
                </c:pt>
                <c:pt idx="72">
                  <c:v>39321</c:v>
                </c:pt>
                <c:pt idx="73">
                  <c:v>39322</c:v>
                </c:pt>
                <c:pt idx="74">
                  <c:v>39323</c:v>
                </c:pt>
                <c:pt idx="75">
                  <c:v>39325</c:v>
                </c:pt>
                <c:pt idx="76">
                  <c:v>39328</c:v>
                </c:pt>
                <c:pt idx="77">
                  <c:v>39329</c:v>
                </c:pt>
                <c:pt idx="78">
                  <c:v>39330</c:v>
                </c:pt>
                <c:pt idx="79">
                  <c:v>39331</c:v>
                </c:pt>
                <c:pt idx="80">
                  <c:v>39332</c:v>
                </c:pt>
                <c:pt idx="81">
                  <c:v>39335</c:v>
                </c:pt>
                <c:pt idx="82">
                  <c:v>39336</c:v>
                </c:pt>
                <c:pt idx="83">
                  <c:v>39337</c:v>
                </c:pt>
                <c:pt idx="84">
                  <c:v>39338</c:v>
                </c:pt>
                <c:pt idx="85">
                  <c:v>39339</c:v>
                </c:pt>
                <c:pt idx="86">
                  <c:v>39342</c:v>
                </c:pt>
                <c:pt idx="87">
                  <c:v>39343</c:v>
                </c:pt>
                <c:pt idx="88">
                  <c:v>39344</c:v>
                </c:pt>
                <c:pt idx="89">
                  <c:v>39346</c:v>
                </c:pt>
                <c:pt idx="90">
                  <c:v>39349</c:v>
                </c:pt>
                <c:pt idx="91">
                  <c:v>39350</c:v>
                </c:pt>
                <c:pt idx="92">
                  <c:v>39351</c:v>
                </c:pt>
                <c:pt idx="93">
                  <c:v>39352</c:v>
                </c:pt>
                <c:pt idx="94">
                  <c:v>39353</c:v>
                </c:pt>
                <c:pt idx="95">
                  <c:v>39356</c:v>
                </c:pt>
                <c:pt idx="96">
                  <c:v>39357</c:v>
                </c:pt>
                <c:pt idx="97">
                  <c:v>39358</c:v>
                </c:pt>
                <c:pt idx="98">
                  <c:v>39359</c:v>
                </c:pt>
                <c:pt idx="99">
                  <c:v>39360</c:v>
                </c:pt>
                <c:pt idx="100">
                  <c:v>39363</c:v>
                </c:pt>
                <c:pt idx="101">
                  <c:v>39364</c:v>
                </c:pt>
                <c:pt idx="102">
                  <c:v>39365</c:v>
                </c:pt>
                <c:pt idx="103">
                  <c:v>39366</c:v>
                </c:pt>
                <c:pt idx="104">
                  <c:v>39367</c:v>
                </c:pt>
                <c:pt idx="105">
                  <c:v>39370</c:v>
                </c:pt>
                <c:pt idx="106">
                  <c:v>39371</c:v>
                </c:pt>
                <c:pt idx="107">
                  <c:v>39372</c:v>
                </c:pt>
                <c:pt idx="108">
                  <c:v>39373</c:v>
                </c:pt>
                <c:pt idx="109">
                  <c:v>39374</c:v>
                </c:pt>
                <c:pt idx="110">
                  <c:v>39377</c:v>
                </c:pt>
                <c:pt idx="111">
                  <c:v>39378</c:v>
                </c:pt>
                <c:pt idx="112">
                  <c:v>39379</c:v>
                </c:pt>
                <c:pt idx="113">
                  <c:v>39380</c:v>
                </c:pt>
                <c:pt idx="114">
                  <c:v>39384</c:v>
                </c:pt>
                <c:pt idx="115">
                  <c:v>39385</c:v>
                </c:pt>
                <c:pt idx="116">
                  <c:v>39386</c:v>
                </c:pt>
                <c:pt idx="117">
                  <c:v>39387</c:v>
                </c:pt>
                <c:pt idx="118">
                  <c:v>39388</c:v>
                </c:pt>
                <c:pt idx="119">
                  <c:v>39391</c:v>
                </c:pt>
                <c:pt idx="120">
                  <c:v>39392</c:v>
                </c:pt>
                <c:pt idx="121">
                  <c:v>39393</c:v>
                </c:pt>
                <c:pt idx="122">
                  <c:v>39394</c:v>
                </c:pt>
                <c:pt idx="123">
                  <c:v>39395</c:v>
                </c:pt>
                <c:pt idx="124">
                  <c:v>39398</c:v>
                </c:pt>
                <c:pt idx="125">
                  <c:v>39399</c:v>
                </c:pt>
                <c:pt idx="126">
                  <c:v>39400</c:v>
                </c:pt>
                <c:pt idx="127">
                  <c:v>39401</c:v>
                </c:pt>
                <c:pt idx="128">
                  <c:v>39402</c:v>
                </c:pt>
                <c:pt idx="129">
                  <c:v>39405</c:v>
                </c:pt>
                <c:pt idx="130">
                  <c:v>39406</c:v>
                </c:pt>
                <c:pt idx="131">
                  <c:v>39407</c:v>
                </c:pt>
                <c:pt idx="132">
                  <c:v>39408</c:v>
                </c:pt>
                <c:pt idx="133">
                  <c:v>39409</c:v>
                </c:pt>
                <c:pt idx="134">
                  <c:v>39412</c:v>
                </c:pt>
                <c:pt idx="135">
                  <c:v>39413</c:v>
                </c:pt>
                <c:pt idx="136">
                  <c:v>39414</c:v>
                </c:pt>
                <c:pt idx="137">
                  <c:v>39415</c:v>
                </c:pt>
                <c:pt idx="138">
                  <c:v>39416</c:v>
                </c:pt>
                <c:pt idx="139">
                  <c:v>39419</c:v>
                </c:pt>
                <c:pt idx="140">
                  <c:v>39420</c:v>
                </c:pt>
                <c:pt idx="141">
                  <c:v>39421</c:v>
                </c:pt>
                <c:pt idx="142">
                  <c:v>39422</c:v>
                </c:pt>
                <c:pt idx="143">
                  <c:v>39423</c:v>
                </c:pt>
                <c:pt idx="144">
                  <c:v>39426</c:v>
                </c:pt>
                <c:pt idx="145">
                  <c:v>39427</c:v>
                </c:pt>
                <c:pt idx="146">
                  <c:v>39428</c:v>
                </c:pt>
                <c:pt idx="147">
                  <c:v>39429</c:v>
                </c:pt>
                <c:pt idx="148">
                  <c:v>39430</c:v>
                </c:pt>
                <c:pt idx="149">
                  <c:v>39433</c:v>
                </c:pt>
                <c:pt idx="150">
                  <c:v>39434</c:v>
                </c:pt>
                <c:pt idx="151">
                  <c:v>39435</c:v>
                </c:pt>
                <c:pt idx="152">
                  <c:v>39436</c:v>
                </c:pt>
                <c:pt idx="153">
                  <c:v>39437</c:v>
                </c:pt>
                <c:pt idx="154">
                  <c:v>39443</c:v>
                </c:pt>
                <c:pt idx="155">
                  <c:v>39444</c:v>
                </c:pt>
                <c:pt idx="156">
                  <c:v>39449</c:v>
                </c:pt>
                <c:pt idx="157">
                  <c:v>39450</c:v>
                </c:pt>
                <c:pt idx="158">
                  <c:v>39451</c:v>
                </c:pt>
                <c:pt idx="159">
                  <c:v>39454</c:v>
                </c:pt>
                <c:pt idx="160">
                  <c:v>39455</c:v>
                </c:pt>
                <c:pt idx="161">
                  <c:v>39456</c:v>
                </c:pt>
                <c:pt idx="162">
                  <c:v>39457</c:v>
                </c:pt>
                <c:pt idx="163">
                  <c:v>39458</c:v>
                </c:pt>
                <c:pt idx="164">
                  <c:v>39461</c:v>
                </c:pt>
                <c:pt idx="165">
                  <c:v>39462</c:v>
                </c:pt>
                <c:pt idx="166">
                  <c:v>39463</c:v>
                </c:pt>
                <c:pt idx="167">
                  <c:v>39464</c:v>
                </c:pt>
                <c:pt idx="168">
                  <c:v>39465</c:v>
                </c:pt>
                <c:pt idx="169">
                  <c:v>39468</c:v>
                </c:pt>
                <c:pt idx="170">
                  <c:v>39469</c:v>
                </c:pt>
                <c:pt idx="171">
                  <c:v>39470</c:v>
                </c:pt>
                <c:pt idx="172">
                  <c:v>39471</c:v>
                </c:pt>
                <c:pt idx="173">
                  <c:v>39472</c:v>
                </c:pt>
                <c:pt idx="174">
                  <c:v>39475</c:v>
                </c:pt>
                <c:pt idx="175">
                  <c:v>39476</c:v>
                </c:pt>
                <c:pt idx="176">
                  <c:v>39477</c:v>
                </c:pt>
                <c:pt idx="177">
                  <c:v>39478</c:v>
                </c:pt>
                <c:pt idx="178">
                  <c:v>39479</c:v>
                </c:pt>
                <c:pt idx="179">
                  <c:v>39482</c:v>
                </c:pt>
                <c:pt idx="180">
                  <c:v>39483</c:v>
                </c:pt>
                <c:pt idx="181">
                  <c:v>39484</c:v>
                </c:pt>
                <c:pt idx="182">
                  <c:v>39485</c:v>
                </c:pt>
                <c:pt idx="183">
                  <c:v>39486</c:v>
                </c:pt>
                <c:pt idx="184">
                  <c:v>39489</c:v>
                </c:pt>
                <c:pt idx="185">
                  <c:v>39490</c:v>
                </c:pt>
                <c:pt idx="186">
                  <c:v>39491</c:v>
                </c:pt>
                <c:pt idx="187">
                  <c:v>39492</c:v>
                </c:pt>
                <c:pt idx="188">
                  <c:v>39493</c:v>
                </c:pt>
                <c:pt idx="189">
                  <c:v>39496</c:v>
                </c:pt>
                <c:pt idx="190">
                  <c:v>39497</c:v>
                </c:pt>
                <c:pt idx="191">
                  <c:v>39498</c:v>
                </c:pt>
                <c:pt idx="192">
                  <c:v>39499</c:v>
                </c:pt>
                <c:pt idx="193">
                  <c:v>39500</c:v>
                </c:pt>
                <c:pt idx="194">
                  <c:v>39503</c:v>
                </c:pt>
                <c:pt idx="195">
                  <c:v>39504</c:v>
                </c:pt>
                <c:pt idx="196">
                  <c:v>39505</c:v>
                </c:pt>
                <c:pt idx="197">
                  <c:v>39506</c:v>
                </c:pt>
                <c:pt idx="198">
                  <c:v>39507</c:v>
                </c:pt>
                <c:pt idx="199">
                  <c:v>39510</c:v>
                </c:pt>
                <c:pt idx="200">
                  <c:v>39511</c:v>
                </c:pt>
                <c:pt idx="201">
                  <c:v>39512</c:v>
                </c:pt>
                <c:pt idx="202">
                  <c:v>39513</c:v>
                </c:pt>
                <c:pt idx="203">
                  <c:v>39514</c:v>
                </c:pt>
                <c:pt idx="204">
                  <c:v>39517</c:v>
                </c:pt>
                <c:pt idx="205">
                  <c:v>39518</c:v>
                </c:pt>
                <c:pt idx="206">
                  <c:v>39519</c:v>
                </c:pt>
                <c:pt idx="207">
                  <c:v>39520</c:v>
                </c:pt>
                <c:pt idx="208">
                  <c:v>39521</c:v>
                </c:pt>
                <c:pt idx="209">
                  <c:v>39524</c:v>
                </c:pt>
                <c:pt idx="210">
                  <c:v>39525</c:v>
                </c:pt>
                <c:pt idx="211">
                  <c:v>39526</c:v>
                </c:pt>
                <c:pt idx="212">
                  <c:v>39527</c:v>
                </c:pt>
                <c:pt idx="213">
                  <c:v>39531</c:v>
                </c:pt>
                <c:pt idx="214">
                  <c:v>39532</c:v>
                </c:pt>
                <c:pt idx="215">
                  <c:v>39533</c:v>
                </c:pt>
                <c:pt idx="216">
                  <c:v>39534</c:v>
                </c:pt>
                <c:pt idx="217">
                  <c:v>39535</c:v>
                </c:pt>
                <c:pt idx="218">
                  <c:v>39538</c:v>
                </c:pt>
                <c:pt idx="219">
                  <c:v>39539</c:v>
                </c:pt>
                <c:pt idx="220">
                  <c:v>39540</c:v>
                </c:pt>
                <c:pt idx="221">
                  <c:v>39541</c:v>
                </c:pt>
                <c:pt idx="222">
                  <c:v>39542</c:v>
                </c:pt>
                <c:pt idx="223">
                  <c:v>39545</c:v>
                </c:pt>
                <c:pt idx="224">
                  <c:v>39546</c:v>
                </c:pt>
                <c:pt idx="225">
                  <c:v>39547</c:v>
                </c:pt>
                <c:pt idx="226">
                  <c:v>39548</c:v>
                </c:pt>
                <c:pt idx="227">
                  <c:v>39549</c:v>
                </c:pt>
                <c:pt idx="228">
                  <c:v>39552</c:v>
                </c:pt>
                <c:pt idx="229">
                  <c:v>39553</c:v>
                </c:pt>
                <c:pt idx="230">
                  <c:v>39555</c:v>
                </c:pt>
                <c:pt idx="231">
                  <c:v>39556</c:v>
                </c:pt>
                <c:pt idx="232">
                  <c:v>39559</c:v>
                </c:pt>
                <c:pt idx="233">
                  <c:v>39560</c:v>
                </c:pt>
                <c:pt idx="234">
                  <c:v>39561</c:v>
                </c:pt>
                <c:pt idx="235">
                  <c:v>39562</c:v>
                </c:pt>
                <c:pt idx="236">
                  <c:v>39563</c:v>
                </c:pt>
                <c:pt idx="237">
                  <c:v>39566</c:v>
                </c:pt>
                <c:pt idx="238">
                  <c:v>39567</c:v>
                </c:pt>
                <c:pt idx="239">
                  <c:v>39568</c:v>
                </c:pt>
                <c:pt idx="240">
                  <c:v>39570</c:v>
                </c:pt>
                <c:pt idx="241">
                  <c:v>39573</c:v>
                </c:pt>
                <c:pt idx="242">
                  <c:v>39574</c:v>
                </c:pt>
                <c:pt idx="243">
                  <c:v>39575</c:v>
                </c:pt>
                <c:pt idx="244">
                  <c:v>39576</c:v>
                </c:pt>
                <c:pt idx="245">
                  <c:v>39577</c:v>
                </c:pt>
                <c:pt idx="246">
                  <c:v>39580</c:v>
                </c:pt>
                <c:pt idx="247">
                  <c:v>39581</c:v>
                </c:pt>
                <c:pt idx="248">
                  <c:v>39582</c:v>
                </c:pt>
                <c:pt idx="249">
                  <c:v>39583</c:v>
                </c:pt>
                <c:pt idx="250">
                  <c:v>39584</c:v>
                </c:pt>
                <c:pt idx="251">
                  <c:v>39587</c:v>
                </c:pt>
                <c:pt idx="252">
                  <c:v>39588</c:v>
                </c:pt>
                <c:pt idx="253">
                  <c:v>39589</c:v>
                </c:pt>
                <c:pt idx="254">
                  <c:v>39590</c:v>
                </c:pt>
                <c:pt idx="255">
                  <c:v>39591</c:v>
                </c:pt>
                <c:pt idx="256">
                  <c:v>39594</c:v>
                </c:pt>
                <c:pt idx="257">
                  <c:v>39596</c:v>
                </c:pt>
                <c:pt idx="258">
                  <c:v>39597</c:v>
                </c:pt>
                <c:pt idx="259">
                  <c:v>39598</c:v>
                </c:pt>
                <c:pt idx="260">
                  <c:v>39601</c:v>
                </c:pt>
                <c:pt idx="261">
                  <c:v>39602</c:v>
                </c:pt>
                <c:pt idx="262">
                  <c:v>39603</c:v>
                </c:pt>
                <c:pt idx="263">
                  <c:v>39604</c:v>
                </c:pt>
                <c:pt idx="264">
                  <c:v>39608</c:v>
                </c:pt>
                <c:pt idx="265">
                  <c:v>39609</c:v>
                </c:pt>
                <c:pt idx="266">
                  <c:v>39610</c:v>
                </c:pt>
                <c:pt idx="267">
                  <c:v>39611</c:v>
                </c:pt>
                <c:pt idx="268">
                  <c:v>39612</c:v>
                </c:pt>
                <c:pt idx="269">
                  <c:v>39615</c:v>
                </c:pt>
                <c:pt idx="270">
                  <c:v>39616</c:v>
                </c:pt>
                <c:pt idx="271">
                  <c:v>39617</c:v>
                </c:pt>
                <c:pt idx="272">
                  <c:v>39618</c:v>
                </c:pt>
                <c:pt idx="273">
                  <c:v>39622</c:v>
                </c:pt>
                <c:pt idx="274">
                  <c:v>39623</c:v>
                </c:pt>
                <c:pt idx="275">
                  <c:v>39624</c:v>
                </c:pt>
                <c:pt idx="276">
                  <c:v>39625</c:v>
                </c:pt>
                <c:pt idx="277">
                  <c:v>39626</c:v>
                </c:pt>
                <c:pt idx="278">
                  <c:v>39629</c:v>
                </c:pt>
                <c:pt idx="279">
                  <c:v>39630</c:v>
                </c:pt>
                <c:pt idx="280">
                  <c:v>39631</c:v>
                </c:pt>
                <c:pt idx="281">
                  <c:v>39632</c:v>
                </c:pt>
                <c:pt idx="282">
                  <c:v>39633</c:v>
                </c:pt>
                <c:pt idx="283">
                  <c:v>39636</c:v>
                </c:pt>
                <c:pt idx="284">
                  <c:v>39637</c:v>
                </c:pt>
                <c:pt idx="285">
                  <c:v>39638</c:v>
                </c:pt>
                <c:pt idx="286">
                  <c:v>39639</c:v>
                </c:pt>
                <c:pt idx="287">
                  <c:v>39640</c:v>
                </c:pt>
                <c:pt idx="288">
                  <c:v>39644</c:v>
                </c:pt>
                <c:pt idx="289">
                  <c:v>39645</c:v>
                </c:pt>
                <c:pt idx="290">
                  <c:v>39646</c:v>
                </c:pt>
                <c:pt idx="291">
                  <c:v>39647</c:v>
                </c:pt>
                <c:pt idx="292">
                  <c:v>39650</c:v>
                </c:pt>
                <c:pt idx="293">
                  <c:v>39651</c:v>
                </c:pt>
                <c:pt idx="294">
                  <c:v>39652</c:v>
                </c:pt>
                <c:pt idx="295">
                  <c:v>39653</c:v>
                </c:pt>
                <c:pt idx="296">
                  <c:v>39654</c:v>
                </c:pt>
                <c:pt idx="297">
                  <c:v>39657</c:v>
                </c:pt>
                <c:pt idx="298">
                  <c:v>39658</c:v>
                </c:pt>
                <c:pt idx="299">
                  <c:v>39659</c:v>
                </c:pt>
                <c:pt idx="300">
                  <c:v>39660</c:v>
                </c:pt>
                <c:pt idx="301">
                  <c:v>39661</c:v>
                </c:pt>
                <c:pt idx="302">
                  <c:v>39664</c:v>
                </c:pt>
                <c:pt idx="303">
                  <c:v>39665</c:v>
                </c:pt>
                <c:pt idx="304">
                  <c:v>39667</c:v>
                </c:pt>
                <c:pt idx="305">
                  <c:v>39668</c:v>
                </c:pt>
                <c:pt idx="306">
                  <c:v>39671</c:v>
                </c:pt>
                <c:pt idx="307">
                  <c:v>39672</c:v>
                </c:pt>
                <c:pt idx="308">
                  <c:v>39673</c:v>
                </c:pt>
                <c:pt idx="309">
                  <c:v>39674</c:v>
                </c:pt>
                <c:pt idx="310">
                  <c:v>39675</c:v>
                </c:pt>
                <c:pt idx="311">
                  <c:v>39678</c:v>
                </c:pt>
                <c:pt idx="312">
                  <c:v>39679</c:v>
                </c:pt>
                <c:pt idx="313">
                  <c:v>39680</c:v>
                </c:pt>
                <c:pt idx="314">
                  <c:v>39681</c:v>
                </c:pt>
                <c:pt idx="315">
                  <c:v>39682</c:v>
                </c:pt>
                <c:pt idx="316">
                  <c:v>39685</c:v>
                </c:pt>
                <c:pt idx="317">
                  <c:v>39686</c:v>
                </c:pt>
                <c:pt idx="318">
                  <c:v>39687</c:v>
                </c:pt>
                <c:pt idx="319">
                  <c:v>39688</c:v>
                </c:pt>
                <c:pt idx="320">
                  <c:v>39689</c:v>
                </c:pt>
                <c:pt idx="321">
                  <c:v>39692</c:v>
                </c:pt>
                <c:pt idx="322">
                  <c:v>39693</c:v>
                </c:pt>
                <c:pt idx="323">
                  <c:v>39694</c:v>
                </c:pt>
                <c:pt idx="324">
                  <c:v>39695</c:v>
                </c:pt>
                <c:pt idx="325">
                  <c:v>39696</c:v>
                </c:pt>
                <c:pt idx="326">
                  <c:v>39699</c:v>
                </c:pt>
                <c:pt idx="327">
                  <c:v>39700</c:v>
                </c:pt>
                <c:pt idx="328">
                  <c:v>39701</c:v>
                </c:pt>
                <c:pt idx="329">
                  <c:v>39702</c:v>
                </c:pt>
                <c:pt idx="330">
                  <c:v>39703</c:v>
                </c:pt>
                <c:pt idx="331">
                  <c:v>39706</c:v>
                </c:pt>
                <c:pt idx="332">
                  <c:v>39707</c:v>
                </c:pt>
                <c:pt idx="333">
                  <c:v>39708</c:v>
                </c:pt>
                <c:pt idx="334">
                  <c:v>39709</c:v>
                </c:pt>
                <c:pt idx="335">
                  <c:v>39710</c:v>
                </c:pt>
                <c:pt idx="336">
                  <c:v>39713</c:v>
                </c:pt>
                <c:pt idx="337">
                  <c:v>39714</c:v>
                </c:pt>
                <c:pt idx="338">
                  <c:v>39715</c:v>
                </c:pt>
                <c:pt idx="339">
                  <c:v>39716</c:v>
                </c:pt>
                <c:pt idx="340">
                  <c:v>39717</c:v>
                </c:pt>
                <c:pt idx="341">
                  <c:v>39720</c:v>
                </c:pt>
                <c:pt idx="342">
                  <c:v>39721</c:v>
                </c:pt>
                <c:pt idx="343">
                  <c:v>39722</c:v>
                </c:pt>
                <c:pt idx="344">
                  <c:v>39723</c:v>
                </c:pt>
                <c:pt idx="345">
                  <c:v>39724</c:v>
                </c:pt>
                <c:pt idx="346">
                  <c:v>39727</c:v>
                </c:pt>
                <c:pt idx="347">
                  <c:v>39728</c:v>
                </c:pt>
                <c:pt idx="348">
                  <c:v>39729</c:v>
                </c:pt>
                <c:pt idx="349">
                  <c:v>39730</c:v>
                </c:pt>
                <c:pt idx="350">
                  <c:v>39731</c:v>
                </c:pt>
                <c:pt idx="351">
                  <c:v>39734</c:v>
                </c:pt>
                <c:pt idx="352">
                  <c:v>39735</c:v>
                </c:pt>
                <c:pt idx="353">
                  <c:v>39736</c:v>
                </c:pt>
                <c:pt idx="354">
                  <c:v>39737</c:v>
                </c:pt>
                <c:pt idx="355">
                  <c:v>39738</c:v>
                </c:pt>
                <c:pt idx="356">
                  <c:v>39741</c:v>
                </c:pt>
                <c:pt idx="357">
                  <c:v>39742</c:v>
                </c:pt>
                <c:pt idx="358">
                  <c:v>39743</c:v>
                </c:pt>
                <c:pt idx="359">
                  <c:v>39744</c:v>
                </c:pt>
                <c:pt idx="360">
                  <c:v>39745</c:v>
                </c:pt>
                <c:pt idx="361">
                  <c:v>39748</c:v>
                </c:pt>
                <c:pt idx="362">
                  <c:v>39749</c:v>
                </c:pt>
                <c:pt idx="363">
                  <c:v>39750</c:v>
                </c:pt>
                <c:pt idx="364">
                  <c:v>39751</c:v>
                </c:pt>
                <c:pt idx="365">
                  <c:v>39752</c:v>
                </c:pt>
                <c:pt idx="366">
                  <c:v>39755</c:v>
                </c:pt>
                <c:pt idx="367">
                  <c:v>39756</c:v>
                </c:pt>
                <c:pt idx="368">
                  <c:v>39757</c:v>
                </c:pt>
                <c:pt idx="369">
                  <c:v>39758</c:v>
                </c:pt>
                <c:pt idx="370">
                  <c:v>39759</c:v>
                </c:pt>
                <c:pt idx="371">
                  <c:v>39762</c:v>
                </c:pt>
                <c:pt idx="372">
                  <c:v>39763</c:v>
                </c:pt>
                <c:pt idx="373">
                  <c:v>39764</c:v>
                </c:pt>
                <c:pt idx="374">
                  <c:v>39765</c:v>
                </c:pt>
                <c:pt idx="375">
                  <c:v>39766</c:v>
                </c:pt>
                <c:pt idx="376">
                  <c:v>39769</c:v>
                </c:pt>
                <c:pt idx="377">
                  <c:v>39770</c:v>
                </c:pt>
                <c:pt idx="378">
                  <c:v>39771</c:v>
                </c:pt>
                <c:pt idx="379">
                  <c:v>39772</c:v>
                </c:pt>
                <c:pt idx="380">
                  <c:v>39773</c:v>
                </c:pt>
                <c:pt idx="381">
                  <c:v>39776</c:v>
                </c:pt>
                <c:pt idx="382">
                  <c:v>39777</c:v>
                </c:pt>
                <c:pt idx="383">
                  <c:v>39778</c:v>
                </c:pt>
                <c:pt idx="384">
                  <c:v>39779</c:v>
                </c:pt>
                <c:pt idx="385">
                  <c:v>39780</c:v>
                </c:pt>
                <c:pt idx="386">
                  <c:v>39783</c:v>
                </c:pt>
                <c:pt idx="387">
                  <c:v>39784</c:v>
                </c:pt>
                <c:pt idx="388">
                  <c:v>39785</c:v>
                </c:pt>
                <c:pt idx="389">
                  <c:v>39786</c:v>
                </c:pt>
                <c:pt idx="390">
                  <c:v>39787</c:v>
                </c:pt>
                <c:pt idx="391">
                  <c:v>39790</c:v>
                </c:pt>
                <c:pt idx="392">
                  <c:v>39791</c:v>
                </c:pt>
                <c:pt idx="393">
                  <c:v>39792</c:v>
                </c:pt>
                <c:pt idx="394">
                  <c:v>39793</c:v>
                </c:pt>
                <c:pt idx="395">
                  <c:v>39794</c:v>
                </c:pt>
                <c:pt idx="396">
                  <c:v>39797</c:v>
                </c:pt>
                <c:pt idx="397">
                  <c:v>39798</c:v>
                </c:pt>
                <c:pt idx="398">
                  <c:v>39799</c:v>
                </c:pt>
                <c:pt idx="399">
                  <c:v>39800</c:v>
                </c:pt>
                <c:pt idx="400">
                  <c:v>39801</c:v>
                </c:pt>
                <c:pt idx="401">
                  <c:v>39804</c:v>
                </c:pt>
                <c:pt idx="402">
                  <c:v>39805</c:v>
                </c:pt>
                <c:pt idx="403">
                  <c:v>39806</c:v>
                </c:pt>
                <c:pt idx="404">
                  <c:v>39807</c:v>
                </c:pt>
                <c:pt idx="405">
                  <c:v>39808</c:v>
                </c:pt>
                <c:pt idx="406">
                  <c:v>39811</c:v>
                </c:pt>
                <c:pt idx="407">
                  <c:v>39812</c:v>
                </c:pt>
                <c:pt idx="408">
                  <c:v>39813</c:v>
                </c:pt>
                <c:pt idx="409">
                  <c:v>39814</c:v>
                </c:pt>
                <c:pt idx="410">
                  <c:v>39815</c:v>
                </c:pt>
                <c:pt idx="411">
                  <c:v>39818</c:v>
                </c:pt>
                <c:pt idx="412">
                  <c:v>39819</c:v>
                </c:pt>
                <c:pt idx="413">
                  <c:v>39820</c:v>
                </c:pt>
                <c:pt idx="414">
                  <c:v>39821</c:v>
                </c:pt>
                <c:pt idx="415">
                  <c:v>39822</c:v>
                </c:pt>
                <c:pt idx="416">
                  <c:v>39825</c:v>
                </c:pt>
                <c:pt idx="417">
                  <c:v>39826</c:v>
                </c:pt>
                <c:pt idx="418">
                  <c:v>39827</c:v>
                </c:pt>
                <c:pt idx="419">
                  <c:v>39828</c:v>
                </c:pt>
                <c:pt idx="420">
                  <c:v>39829</c:v>
                </c:pt>
                <c:pt idx="421">
                  <c:v>39832</c:v>
                </c:pt>
                <c:pt idx="422">
                  <c:v>39833</c:v>
                </c:pt>
                <c:pt idx="423">
                  <c:v>39834</c:v>
                </c:pt>
                <c:pt idx="424">
                  <c:v>39835</c:v>
                </c:pt>
                <c:pt idx="425">
                  <c:v>39836</c:v>
                </c:pt>
                <c:pt idx="426">
                  <c:v>39839</c:v>
                </c:pt>
                <c:pt idx="427">
                  <c:v>39840</c:v>
                </c:pt>
                <c:pt idx="428">
                  <c:v>39841</c:v>
                </c:pt>
                <c:pt idx="429">
                  <c:v>39842</c:v>
                </c:pt>
                <c:pt idx="430">
                  <c:v>39843</c:v>
                </c:pt>
                <c:pt idx="431">
                  <c:v>39846</c:v>
                </c:pt>
                <c:pt idx="432">
                  <c:v>39847</c:v>
                </c:pt>
                <c:pt idx="433">
                  <c:v>39848</c:v>
                </c:pt>
                <c:pt idx="434">
                  <c:v>39849</c:v>
                </c:pt>
                <c:pt idx="435">
                  <c:v>39850</c:v>
                </c:pt>
                <c:pt idx="436">
                  <c:v>39853</c:v>
                </c:pt>
                <c:pt idx="437">
                  <c:v>39854</c:v>
                </c:pt>
                <c:pt idx="438">
                  <c:v>39855</c:v>
                </c:pt>
                <c:pt idx="439">
                  <c:v>39856</c:v>
                </c:pt>
                <c:pt idx="440">
                  <c:v>39857</c:v>
                </c:pt>
                <c:pt idx="441">
                  <c:v>39860</c:v>
                </c:pt>
                <c:pt idx="442">
                  <c:v>39861</c:v>
                </c:pt>
                <c:pt idx="443">
                  <c:v>39862</c:v>
                </c:pt>
                <c:pt idx="444">
                  <c:v>39863</c:v>
                </c:pt>
                <c:pt idx="445">
                  <c:v>39864</c:v>
                </c:pt>
                <c:pt idx="446">
                  <c:v>39867</c:v>
                </c:pt>
                <c:pt idx="447">
                  <c:v>39868</c:v>
                </c:pt>
                <c:pt idx="448">
                  <c:v>39869</c:v>
                </c:pt>
                <c:pt idx="449">
                  <c:v>39870</c:v>
                </c:pt>
                <c:pt idx="450">
                  <c:v>39871</c:v>
                </c:pt>
                <c:pt idx="451">
                  <c:v>39874</c:v>
                </c:pt>
                <c:pt idx="452">
                  <c:v>39875</c:v>
                </c:pt>
                <c:pt idx="453">
                  <c:v>39876</c:v>
                </c:pt>
                <c:pt idx="454">
                  <c:v>39877</c:v>
                </c:pt>
                <c:pt idx="455">
                  <c:v>39878</c:v>
                </c:pt>
                <c:pt idx="456">
                  <c:v>39881</c:v>
                </c:pt>
                <c:pt idx="457">
                  <c:v>39882</c:v>
                </c:pt>
                <c:pt idx="458">
                  <c:v>39883</c:v>
                </c:pt>
                <c:pt idx="459">
                  <c:v>39884</c:v>
                </c:pt>
                <c:pt idx="460">
                  <c:v>39885</c:v>
                </c:pt>
                <c:pt idx="461">
                  <c:v>39888</c:v>
                </c:pt>
                <c:pt idx="462">
                  <c:v>39889</c:v>
                </c:pt>
                <c:pt idx="463">
                  <c:v>39890</c:v>
                </c:pt>
                <c:pt idx="464">
                  <c:v>39891</c:v>
                </c:pt>
                <c:pt idx="465">
                  <c:v>39892</c:v>
                </c:pt>
                <c:pt idx="466">
                  <c:v>39895</c:v>
                </c:pt>
                <c:pt idx="467">
                  <c:v>39896</c:v>
                </c:pt>
                <c:pt idx="468">
                  <c:v>39897</c:v>
                </c:pt>
                <c:pt idx="469">
                  <c:v>39898</c:v>
                </c:pt>
                <c:pt idx="470">
                  <c:v>39899</c:v>
                </c:pt>
                <c:pt idx="471">
                  <c:v>39902</c:v>
                </c:pt>
                <c:pt idx="472">
                  <c:v>39903</c:v>
                </c:pt>
                <c:pt idx="473">
                  <c:v>39904</c:v>
                </c:pt>
                <c:pt idx="474">
                  <c:v>39905</c:v>
                </c:pt>
                <c:pt idx="475">
                  <c:v>39906</c:v>
                </c:pt>
                <c:pt idx="476">
                  <c:v>39909</c:v>
                </c:pt>
                <c:pt idx="477">
                  <c:v>39910</c:v>
                </c:pt>
                <c:pt idx="478">
                  <c:v>39911</c:v>
                </c:pt>
                <c:pt idx="479">
                  <c:v>39912</c:v>
                </c:pt>
                <c:pt idx="480">
                  <c:v>39913</c:v>
                </c:pt>
                <c:pt idx="481">
                  <c:v>39916</c:v>
                </c:pt>
                <c:pt idx="482">
                  <c:v>39917</c:v>
                </c:pt>
                <c:pt idx="483">
                  <c:v>39918</c:v>
                </c:pt>
                <c:pt idx="484">
                  <c:v>39919</c:v>
                </c:pt>
                <c:pt idx="485">
                  <c:v>39920</c:v>
                </c:pt>
                <c:pt idx="486">
                  <c:v>39923</c:v>
                </c:pt>
                <c:pt idx="487">
                  <c:v>39924</c:v>
                </c:pt>
                <c:pt idx="488">
                  <c:v>39925</c:v>
                </c:pt>
                <c:pt idx="489">
                  <c:v>39926</c:v>
                </c:pt>
                <c:pt idx="490">
                  <c:v>39927</c:v>
                </c:pt>
                <c:pt idx="491">
                  <c:v>39930</c:v>
                </c:pt>
                <c:pt idx="492">
                  <c:v>39931</c:v>
                </c:pt>
                <c:pt idx="493">
                  <c:v>39932</c:v>
                </c:pt>
                <c:pt idx="494">
                  <c:v>39933</c:v>
                </c:pt>
                <c:pt idx="495">
                  <c:v>39934</c:v>
                </c:pt>
                <c:pt idx="496">
                  <c:v>39937</c:v>
                </c:pt>
                <c:pt idx="497">
                  <c:v>39938</c:v>
                </c:pt>
                <c:pt idx="498">
                  <c:v>39939</c:v>
                </c:pt>
                <c:pt idx="499">
                  <c:v>39940</c:v>
                </c:pt>
                <c:pt idx="500">
                  <c:v>39941</c:v>
                </c:pt>
                <c:pt idx="501">
                  <c:v>39944</c:v>
                </c:pt>
                <c:pt idx="502">
                  <c:v>39945</c:v>
                </c:pt>
                <c:pt idx="503">
                  <c:v>39946</c:v>
                </c:pt>
                <c:pt idx="504">
                  <c:v>39947</c:v>
                </c:pt>
                <c:pt idx="505">
                  <c:v>39948</c:v>
                </c:pt>
                <c:pt idx="506">
                  <c:v>39951</c:v>
                </c:pt>
                <c:pt idx="507">
                  <c:v>39952</c:v>
                </c:pt>
                <c:pt idx="508">
                  <c:v>39953</c:v>
                </c:pt>
                <c:pt idx="509">
                  <c:v>39954</c:v>
                </c:pt>
                <c:pt idx="510">
                  <c:v>39955</c:v>
                </c:pt>
                <c:pt idx="511">
                  <c:v>39958</c:v>
                </c:pt>
                <c:pt idx="512">
                  <c:v>39959</c:v>
                </c:pt>
                <c:pt idx="513">
                  <c:v>39960</c:v>
                </c:pt>
                <c:pt idx="514">
                  <c:v>39961</c:v>
                </c:pt>
                <c:pt idx="515">
                  <c:v>39962</c:v>
                </c:pt>
                <c:pt idx="516">
                  <c:v>39965</c:v>
                </c:pt>
                <c:pt idx="517">
                  <c:v>39966</c:v>
                </c:pt>
                <c:pt idx="518">
                  <c:v>39967</c:v>
                </c:pt>
                <c:pt idx="519">
                  <c:v>39968</c:v>
                </c:pt>
                <c:pt idx="520">
                  <c:v>39969</c:v>
                </c:pt>
                <c:pt idx="521">
                  <c:v>39972</c:v>
                </c:pt>
                <c:pt idx="522">
                  <c:v>39973</c:v>
                </c:pt>
                <c:pt idx="523">
                  <c:v>39974</c:v>
                </c:pt>
                <c:pt idx="524">
                  <c:v>39975</c:v>
                </c:pt>
                <c:pt idx="525">
                  <c:v>39976</c:v>
                </c:pt>
                <c:pt idx="526">
                  <c:v>39979</c:v>
                </c:pt>
                <c:pt idx="527">
                  <c:v>39980</c:v>
                </c:pt>
                <c:pt idx="528">
                  <c:v>39981</c:v>
                </c:pt>
                <c:pt idx="529">
                  <c:v>39982</c:v>
                </c:pt>
                <c:pt idx="530">
                  <c:v>39983</c:v>
                </c:pt>
                <c:pt idx="531">
                  <c:v>39986</c:v>
                </c:pt>
                <c:pt idx="532">
                  <c:v>39987</c:v>
                </c:pt>
                <c:pt idx="533">
                  <c:v>39988</c:v>
                </c:pt>
                <c:pt idx="534">
                  <c:v>39989</c:v>
                </c:pt>
                <c:pt idx="535">
                  <c:v>39990</c:v>
                </c:pt>
                <c:pt idx="536">
                  <c:v>39993</c:v>
                </c:pt>
                <c:pt idx="537">
                  <c:v>39994</c:v>
                </c:pt>
                <c:pt idx="538">
                  <c:v>39995</c:v>
                </c:pt>
                <c:pt idx="539">
                  <c:v>39996</c:v>
                </c:pt>
                <c:pt idx="540">
                  <c:v>39997</c:v>
                </c:pt>
                <c:pt idx="541">
                  <c:v>40000</c:v>
                </c:pt>
                <c:pt idx="542">
                  <c:v>40001</c:v>
                </c:pt>
                <c:pt idx="543">
                  <c:v>40002</c:v>
                </c:pt>
                <c:pt idx="544">
                  <c:v>40003</c:v>
                </c:pt>
                <c:pt idx="545">
                  <c:v>40004</c:v>
                </c:pt>
                <c:pt idx="546">
                  <c:v>40007</c:v>
                </c:pt>
                <c:pt idx="547">
                  <c:v>40008</c:v>
                </c:pt>
                <c:pt idx="548">
                  <c:v>40009</c:v>
                </c:pt>
                <c:pt idx="549">
                  <c:v>40010</c:v>
                </c:pt>
                <c:pt idx="550">
                  <c:v>40011</c:v>
                </c:pt>
                <c:pt idx="551">
                  <c:v>40014</c:v>
                </c:pt>
                <c:pt idx="552">
                  <c:v>40015</c:v>
                </c:pt>
                <c:pt idx="553">
                  <c:v>40016</c:v>
                </c:pt>
                <c:pt idx="554">
                  <c:v>40017</c:v>
                </c:pt>
                <c:pt idx="555">
                  <c:v>40018</c:v>
                </c:pt>
                <c:pt idx="556">
                  <c:v>40021</c:v>
                </c:pt>
                <c:pt idx="557">
                  <c:v>40022</c:v>
                </c:pt>
                <c:pt idx="558">
                  <c:v>40023</c:v>
                </c:pt>
                <c:pt idx="559">
                  <c:v>40024</c:v>
                </c:pt>
                <c:pt idx="560">
                  <c:v>40025</c:v>
                </c:pt>
                <c:pt idx="561">
                  <c:v>40028</c:v>
                </c:pt>
                <c:pt idx="562">
                  <c:v>40029</c:v>
                </c:pt>
                <c:pt idx="563">
                  <c:v>40030</c:v>
                </c:pt>
                <c:pt idx="564">
                  <c:v>40031</c:v>
                </c:pt>
                <c:pt idx="565">
                  <c:v>40032</c:v>
                </c:pt>
                <c:pt idx="566">
                  <c:v>40035</c:v>
                </c:pt>
                <c:pt idx="567">
                  <c:v>40036</c:v>
                </c:pt>
                <c:pt idx="568">
                  <c:v>40037</c:v>
                </c:pt>
                <c:pt idx="569">
                  <c:v>40038</c:v>
                </c:pt>
                <c:pt idx="570">
                  <c:v>40039</c:v>
                </c:pt>
                <c:pt idx="571">
                  <c:v>40042</c:v>
                </c:pt>
                <c:pt idx="572">
                  <c:v>40043</c:v>
                </c:pt>
                <c:pt idx="573">
                  <c:v>40044</c:v>
                </c:pt>
                <c:pt idx="574">
                  <c:v>40045</c:v>
                </c:pt>
                <c:pt idx="575">
                  <c:v>40046</c:v>
                </c:pt>
                <c:pt idx="576">
                  <c:v>40049</c:v>
                </c:pt>
                <c:pt idx="577">
                  <c:v>40050</c:v>
                </c:pt>
                <c:pt idx="578">
                  <c:v>40051</c:v>
                </c:pt>
                <c:pt idx="579">
                  <c:v>40052</c:v>
                </c:pt>
                <c:pt idx="580">
                  <c:v>40053</c:v>
                </c:pt>
                <c:pt idx="581">
                  <c:v>40056</c:v>
                </c:pt>
                <c:pt idx="582">
                  <c:v>40057</c:v>
                </c:pt>
                <c:pt idx="583">
                  <c:v>40058</c:v>
                </c:pt>
                <c:pt idx="584">
                  <c:v>40059</c:v>
                </c:pt>
                <c:pt idx="585">
                  <c:v>40060</c:v>
                </c:pt>
                <c:pt idx="586">
                  <c:v>40063</c:v>
                </c:pt>
                <c:pt idx="587">
                  <c:v>40064</c:v>
                </c:pt>
                <c:pt idx="588">
                  <c:v>40065</c:v>
                </c:pt>
                <c:pt idx="589">
                  <c:v>40066</c:v>
                </c:pt>
                <c:pt idx="590">
                  <c:v>40067</c:v>
                </c:pt>
                <c:pt idx="591">
                  <c:v>40070</c:v>
                </c:pt>
                <c:pt idx="592">
                  <c:v>40071</c:v>
                </c:pt>
                <c:pt idx="593">
                  <c:v>40072</c:v>
                </c:pt>
                <c:pt idx="594">
                  <c:v>40073</c:v>
                </c:pt>
                <c:pt idx="595">
                  <c:v>40074</c:v>
                </c:pt>
                <c:pt idx="596">
                  <c:v>40077</c:v>
                </c:pt>
                <c:pt idx="597">
                  <c:v>40078</c:v>
                </c:pt>
                <c:pt idx="598">
                  <c:v>40079</c:v>
                </c:pt>
                <c:pt idx="599">
                  <c:v>40080</c:v>
                </c:pt>
                <c:pt idx="600">
                  <c:v>40081</c:v>
                </c:pt>
                <c:pt idx="601">
                  <c:v>40084</c:v>
                </c:pt>
                <c:pt idx="602">
                  <c:v>40085</c:v>
                </c:pt>
                <c:pt idx="603">
                  <c:v>40086</c:v>
                </c:pt>
                <c:pt idx="604">
                  <c:v>40087</c:v>
                </c:pt>
                <c:pt idx="605">
                  <c:v>40088</c:v>
                </c:pt>
                <c:pt idx="606">
                  <c:v>40091</c:v>
                </c:pt>
                <c:pt idx="607">
                  <c:v>40092</c:v>
                </c:pt>
                <c:pt idx="608">
                  <c:v>40093</c:v>
                </c:pt>
                <c:pt idx="609">
                  <c:v>40094</c:v>
                </c:pt>
                <c:pt idx="610">
                  <c:v>40095</c:v>
                </c:pt>
                <c:pt idx="611">
                  <c:v>40098</c:v>
                </c:pt>
                <c:pt idx="612">
                  <c:v>40099</c:v>
                </c:pt>
                <c:pt idx="613">
                  <c:v>40100</c:v>
                </c:pt>
                <c:pt idx="614">
                  <c:v>40101</c:v>
                </c:pt>
                <c:pt idx="615">
                  <c:v>40102</c:v>
                </c:pt>
                <c:pt idx="616">
                  <c:v>40105</c:v>
                </c:pt>
                <c:pt idx="617">
                  <c:v>40106</c:v>
                </c:pt>
                <c:pt idx="618">
                  <c:v>40107</c:v>
                </c:pt>
                <c:pt idx="619">
                  <c:v>40108</c:v>
                </c:pt>
                <c:pt idx="620">
                  <c:v>40109</c:v>
                </c:pt>
                <c:pt idx="621">
                  <c:v>40112</c:v>
                </c:pt>
                <c:pt idx="622">
                  <c:v>40113</c:v>
                </c:pt>
                <c:pt idx="623">
                  <c:v>40114</c:v>
                </c:pt>
                <c:pt idx="624">
                  <c:v>40115</c:v>
                </c:pt>
                <c:pt idx="625">
                  <c:v>40116</c:v>
                </c:pt>
                <c:pt idx="626">
                  <c:v>40119</c:v>
                </c:pt>
                <c:pt idx="627">
                  <c:v>40120</c:v>
                </c:pt>
                <c:pt idx="628">
                  <c:v>40121</c:v>
                </c:pt>
                <c:pt idx="629">
                  <c:v>40122</c:v>
                </c:pt>
                <c:pt idx="630">
                  <c:v>40123</c:v>
                </c:pt>
                <c:pt idx="631">
                  <c:v>40126</c:v>
                </c:pt>
                <c:pt idx="632">
                  <c:v>40127</c:v>
                </c:pt>
                <c:pt idx="633">
                  <c:v>40128</c:v>
                </c:pt>
                <c:pt idx="634">
                  <c:v>40129</c:v>
                </c:pt>
                <c:pt idx="635">
                  <c:v>40130</c:v>
                </c:pt>
                <c:pt idx="636">
                  <c:v>40133</c:v>
                </c:pt>
                <c:pt idx="637">
                  <c:v>40134</c:v>
                </c:pt>
                <c:pt idx="638">
                  <c:v>40135</c:v>
                </c:pt>
                <c:pt idx="639">
                  <c:v>40136</c:v>
                </c:pt>
                <c:pt idx="640">
                  <c:v>40137</c:v>
                </c:pt>
                <c:pt idx="641">
                  <c:v>40140</c:v>
                </c:pt>
                <c:pt idx="642">
                  <c:v>40141</c:v>
                </c:pt>
                <c:pt idx="643">
                  <c:v>40142</c:v>
                </c:pt>
                <c:pt idx="644">
                  <c:v>40143</c:v>
                </c:pt>
                <c:pt idx="645">
                  <c:v>40144</c:v>
                </c:pt>
                <c:pt idx="646">
                  <c:v>40147</c:v>
                </c:pt>
                <c:pt idx="647">
                  <c:v>40148</c:v>
                </c:pt>
                <c:pt idx="648">
                  <c:v>40149</c:v>
                </c:pt>
                <c:pt idx="649">
                  <c:v>40150</c:v>
                </c:pt>
                <c:pt idx="650">
                  <c:v>40151</c:v>
                </c:pt>
                <c:pt idx="651">
                  <c:v>40154</c:v>
                </c:pt>
                <c:pt idx="652">
                  <c:v>40155</c:v>
                </c:pt>
                <c:pt idx="653">
                  <c:v>40156</c:v>
                </c:pt>
                <c:pt idx="654">
                  <c:v>40157</c:v>
                </c:pt>
                <c:pt idx="655">
                  <c:v>40158</c:v>
                </c:pt>
                <c:pt idx="656">
                  <c:v>40161</c:v>
                </c:pt>
                <c:pt idx="657">
                  <c:v>40162</c:v>
                </c:pt>
                <c:pt idx="658">
                  <c:v>40163</c:v>
                </c:pt>
                <c:pt idx="659">
                  <c:v>40164</c:v>
                </c:pt>
                <c:pt idx="660">
                  <c:v>40165</c:v>
                </c:pt>
                <c:pt idx="661">
                  <c:v>40168</c:v>
                </c:pt>
                <c:pt idx="662">
                  <c:v>40169</c:v>
                </c:pt>
                <c:pt idx="663">
                  <c:v>40170</c:v>
                </c:pt>
                <c:pt idx="664">
                  <c:v>40171</c:v>
                </c:pt>
                <c:pt idx="665">
                  <c:v>40172</c:v>
                </c:pt>
                <c:pt idx="666">
                  <c:v>40175</c:v>
                </c:pt>
                <c:pt idx="667">
                  <c:v>40176</c:v>
                </c:pt>
                <c:pt idx="668">
                  <c:v>40177</c:v>
                </c:pt>
                <c:pt idx="669">
                  <c:v>40178</c:v>
                </c:pt>
                <c:pt idx="670">
                  <c:v>40179</c:v>
                </c:pt>
                <c:pt idx="671">
                  <c:v>40182</c:v>
                </c:pt>
                <c:pt idx="672">
                  <c:v>40183</c:v>
                </c:pt>
                <c:pt idx="673">
                  <c:v>40184</c:v>
                </c:pt>
                <c:pt idx="674">
                  <c:v>40185</c:v>
                </c:pt>
                <c:pt idx="675">
                  <c:v>40186</c:v>
                </c:pt>
                <c:pt idx="676">
                  <c:v>40189</c:v>
                </c:pt>
                <c:pt idx="677">
                  <c:v>40190</c:v>
                </c:pt>
                <c:pt idx="678">
                  <c:v>40191</c:v>
                </c:pt>
                <c:pt idx="679">
                  <c:v>40192</c:v>
                </c:pt>
                <c:pt idx="680">
                  <c:v>40193</c:v>
                </c:pt>
                <c:pt idx="681">
                  <c:v>40196</c:v>
                </c:pt>
              </c:strCache>
            </c:strRef>
          </c:cat>
          <c:val>
            <c:numRef>
              <c:f>Aktiekurs!$B$2:$B$683</c:f>
              <c:numCache>
                <c:ptCount val="682"/>
                <c:pt idx="0">
                  <c:v>2.85</c:v>
                </c:pt>
                <c:pt idx="1">
                  <c:v>2.6</c:v>
                </c:pt>
                <c:pt idx="2">
                  <c:v>2.75</c:v>
                </c:pt>
                <c:pt idx="3">
                  <c:v>2.7</c:v>
                </c:pt>
                <c:pt idx="4">
                  <c:v>2.55</c:v>
                </c:pt>
                <c:pt idx="5">
                  <c:v>2.35</c:v>
                </c:pt>
                <c:pt idx="6">
                  <c:v>2.4</c:v>
                </c:pt>
                <c:pt idx="7">
                  <c:v>2.28</c:v>
                </c:pt>
                <c:pt idx="8">
                  <c:v>2.15</c:v>
                </c:pt>
                <c:pt idx="9">
                  <c:v>2</c:v>
                </c:pt>
                <c:pt idx="10">
                  <c:v>2.2</c:v>
                </c:pt>
                <c:pt idx="11">
                  <c:v>2.15</c:v>
                </c:pt>
                <c:pt idx="12">
                  <c:v>2.02</c:v>
                </c:pt>
                <c:pt idx="13">
                  <c:v>2</c:v>
                </c:pt>
                <c:pt idx="14">
                  <c:v>1.61</c:v>
                </c:pt>
                <c:pt idx="15">
                  <c:v>1.85</c:v>
                </c:pt>
                <c:pt idx="16">
                  <c:v>1.85</c:v>
                </c:pt>
                <c:pt idx="17">
                  <c:v>1.92</c:v>
                </c:pt>
                <c:pt idx="18">
                  <c:v>1.89</c:v>
                </c:pt>
                <c:pt idx="19">
                  <c:v>1.81</c:v>
                </c:pt>
                <c:pt idx="20">
                  <c:v>1.6</c:v>
                </c:pt>
                <c:pt idx="21">
                  <c:v>1.83</c:v>
                </c:pt>
                <c:pt idx="22">
                  <c:v>2</c:v>
                </c:pt>
                <c:pt idx="23">
                  <c:v>1.86</c:v>
                </c:pt>
                <c:pt idx="24">
                  <c:v>1.86</c:v>
                </c:pt>
                <c:pt idx="25">
                  <c:v>1.86</c:v>
                </c:pt>
                <c:pt idx="26">
                  <c:v>1.9</c:v>
                </c:pt>
                <c:pt idx="27">
                  <c:v>1.8</c:v>
                </c:pt>
                <c:pt idx="28">
                  <c:v>1.8</c:v>
                </c:pt>
                <c:pt idx="29">
                  <c:v>1.89</c:v>
                </c:pt>
                <c:pt idx="30">
                  <c:v>1.85</c:v>
                </c:pt>
                <c:pt idx="31">
                  <c:v>1.8</c:v>
                </c:pt>
                <c:pt idx="32">
                  <c:v>1.82</c:v>
                </c:pt>
                <c:pt idx="33">
                  <c:v>1.9</c:v>
                </c:pt>
                <c:pt idx="34">
                  <c:v>1.9</c:v>
                </c:pt>
                <c:pt idx="35">
                  <c:v>1.85</c:v>
                </c:pt>
                <c:pt idx="36">
                  <c:v>1.9</c:v>
                </c:pt>
                <c:pt idx="37">
                  <c:v>1.89</c:v>
                </c:pt>
                <c:pt idx="38">
                  <c:v>1.72</c:v>
                </c:pt>
                <c:pt idx="39">
                  <c:v>1.7</c:v>
                </c:pt>
                <c:pt idx="40">
                  <c:v>1.79</c:v>
                </c:pt>
                <c:pt idx="41">
                  <c:v>1.72</c:v>
                </c:pt>
                <c:pt idx="42">
                  <c:v>1.62</c:v>
                </c:pt>
                <c:pt idx="43">
                  <c:v>1.63</c:v>
                </c:pt>
                <c:pt idx="44">
                  <c:v>1.81</c:v>
                </c:pt>
                <c:pt idx="45">
                  <c:v>1.89</c:v>
                </c:pt>
                <c:pt idx="46">
                  <c:v>1.77</c:v>
                </c:pt>
                <c:pt idx="47">
                  <c:v>1.7</c:v>
                </c:pt>
                <c:pt idx="48">
                  <c:v>1.85</c:v>
                </c:pt>
                <c:pt idx="49">
                  <c:v>1.79</c:v>
                </c:pt>
                <c:pt idx="50">
                  <c:v>1.66</c:v>
                </c:pt>
                <c:pt idx="51">
                  <c:v>1.77</c:v>
                </c:pt>
                <c:pt idx="52">
                  <c:v>1.7</c:v>
                </c:pt>
                <c:pt idx="53">
                  <c:v>1.69</c:v>
                </c:pt>
                <c:pt idx="54">
                  <c:v>1.6</c:v>
                </c:pt>
                <c:pt idx="55">
                  <c:v>1.6</c:v>
                </c:pt>
                <c:pt idx="56">
                  <c:v>1.59</c:v>
                </c:pt>
                <c:pt idx="57">
                  <c:v>1.4</c:v>
                </c:pt>
                <c:pt idx="58">
                  <c:v>1.4</c:v>
                </c:pt>
                <c:pt idx="59">
                  <c:v>1.5</c:v>
                </c:pt>
                <c:pt idx="60">
                  <c:v>1.43</c:v>
                </c:pt>
                <c:pt idx="61">
                  <c:v>1.3</c:v>
                </c:pt>
                <c:pt idx="62">
                  <c:v>1.3</c:v>
                </c:pt>
                <c:pt idx="63">
                  <c:v>1.21</c:v>
                </c:pt>
                <c:pt idx="64">
                  <c:v>1.2</c:v>
                </c:pt>
                <c:pt idx="65">
                  <c:v>1.23</c:v>
                </c:pt>
                <c:pt idx="66">
                  <c:v>1.3</c:v>
                </c:pt>
                <c:pt idx="67">
                  <c:v>1.25</c:v>
                </c:pt>
                <c:pt idx="68">
                  <c:v>1.26</c:v>
                </c:pt>
                <c:pt idx="69">
                  <c:v>1.25</c:v>
                </c:pt>
                <c:pt idx="70">
                  <c:v>1.4</c:v>
                </c:pt>
                <c:pt idx="71">
                  <c:v>1.45</c:v>
                </c:pt>
                <c:pt idx="72">
                  <c:v>1.53</c:v>
                </c:pt>
                <c:pt idx="73">
                  <c:v>1.52</c:v>
                </c:pt>
                <c:pt idx="74">
                  <c:v>1.5</c:v>
                </c:pt>
                <c:pt idx="75">
                  <c:v>1.44</c:v>
                </c:pt>
                <c:pt idx="76">
                  <c:v>1.44</c:v>
                </c:pt>
                <c:pt idx="77">
                  <c:v>1.4</c:v>
                </c:pt>
                <c:pt idx="78">
                  <c:v>1.45</c:v>
                </c:pt>
                <c:pt idx="79">
                  <c:v>1.46</c:v>
                </c:pt>
                <c:pt idx="80">
                  <c:v>1.43</c:v>
                </c:pt>
                <c:pt idx="81">
                  <c:v>1.3</c:v>
                </c:pt>
                <c:pt idx="82">
                  <c:v>1.37</c:v>
                </c:pt>
                <c:pt idx="83">
                  <c:v>1.35</c:v>
                </c:pt>
                <c:pt idx="84">
                  <c:v>1.33</c:v>
                </c:pt>
                <c:pt idx="85">
                  <c:v>1.38</c:v>
                </c:pt>
                <c:pt idx="86">
                  <c:v>1.42</c:v>
                </c:pt>
                <c:pt idx="87">
                  <c:v>1.4</c:v>
                </c:pt>
                <c:pt idx="88">
                  <c:v>1.45</c:v>
                </c:pt>
                <c:pt idx="89">
                  <c:v>1.42</c:v>
                </c:pt>
                <c:pt idx="90">
                  <c:v>1.37</c:v>
                </c:pt>
                <c:pt idx="91">
                  <c:v>1.35</c:v>
                </c:pt>
                <c:pt idx="92">
                  <c:v>1.39</c:v>
                </c:pt>
                <c:pt idx="93">
                  <c:v>1.45</c:v>
                </c:pt>
                <c:pt idx="94">
                  <c:v>1.48</c:v>
                </c:pt>
                <c:pt idx="95">
                  <c:v>1.46</c:v>
                </c:pt>
                <c:pt idx="96">
                  <c:v>1.7</c:v>
                </c:pt>
                <c:pt idx="97">
                  <c:v>1.64</c:v>
                </c:pt>
                <c:pt idx="98">
                  <c:v>1.67</c:v>
                </c:pt>
                <c:pt idx="99">
                  <c:v>1.72</c:v>
                </c:pt>
                <c:pt idx="100">
                  <c:v>1.71</c:v>
                </c:pt>
                <c:pt idx="101">
                  <c:v>1.71</c:v>
                </c:pt>
                <c:pt idx="102">
                  <c:v>1.72</c:v>
                </c:pt>
                <c:pt idx="103">
                  <c:v>1.73</c:v>
                </c:pt>
                <c:pt idx="104">
                  <c:v>1.7</c:v>
                </c:pt>
                <c:pt idx="105">
                  <c:v>1.6</c:v>
                </c:pt>
                <c:pt idx="106">
                  <c:v>1.7</c:v>
                </c:pt>
                <c:pt idx="107">
                  <c:v>1.7</c:v>
                </c:pt>
                <c:pt idx="108">
                  <c:v>1.62</c:v>
                </c:pt>
                <c:pt idx="109">
                  <c:v>1.7</c:v>
                </c:pt>
                <c:pt idx="110">
                  <c:v>1.6</c:v>
                </c:pt>
                <c:pt idx="111">
                  <c:v>1.5</c:v>
                </c:pt>
                <c:pt idx="112">
                  <c:v>1.53</c:v>
                </c:pt>
                <c:pt idx="113">
                  <c:v>1.5</c:v>
                </c:pt>
                <c:pt idx="114">
                  <c:v>1.56</c:v>
                </c:pt>
                <c:pt idx="115">
                  <c:v>1.6</c:v>
                </c:pt>
                <c:pt idx="116">
                  <c:v>1.55</c:v>
                </c:pt>
                <c:pt idx="117">
                  <c:v>1.48</c:v>
                </c:pt>
                <c:pt idx="118">
                  <c:v>1.48</c:v>
                </c:pt>
                <c:pt idx="119">
                  <c:v>1.4</c:v>
                </c:pt>
                <c:pt idx="120">
                  <c:v>1.38</c:v>
                </c:pt>
                <c:pt idx="121">
                  <c:v>1.39</c:v>
                </c:pt>
                <c:pt idx="122">
                  <c:v>1.5</c:v>
                </c:pt>
                <c:pt idx="123">
                  <c:v>1.49</c:v>
                </c:pt>
                <c:pt idx="124">
                  <c:v>1.49</c:v>
                </c:pt>
                <c:pt idx="125">
                  <c:v>1.45</c:v>
                </c:pt>
                <c:pt idx="126">
                  <c:v>1.4</c:v>
                </c:pt>
                <c:pt idx="127">
                  <c:v>1.35</c:v>
                </c:pt>
                <c:pt idx="128">
                  <c:v>1.41</c:v>
                </c:pt>
                <c:pt idx="129">
                  <c:v>1.26</c:v>
                </c:pt>
                <c:pt idx="130">
                  <c:v>1.31</c:v>
                </c:pt>
                <c:pt idx="131">
                  <c:v>1.35</c:v>
                </c:pt>
                <c:pt idx="132">
                  <c:v>1.19</c:v>
                </c:pt>
                <c:pt idx="133">
                  <c:v>1.24</c:v>
                </c:pt>
                <c:pt idx="134">
                  <c:v>1.3</c:v>
                </c:pt>
                <c:pt idx="135">
                  <c:v>1.25</c:v>
                </c:pt>
                <c:pt idx="136">
                  <c:v>1.31</c:v>
                </c:pt>
                <c:pt idx="137">
                  <c:v>1.24</c:v>
                </c:pt>
                <c:pt idx="138">
                  <c:v>1.3</c:v>
                </c:pt>
                <c:pt idx="139">
                  <c:v>1.18</c:v>
                </c:pt>
                <c:pt idx="140">
                  <c:v>1.18</c:v>
                </c:pt>
                <c:pt idx="141">
                  <c:v>1.05</c:v>
                </c:pt>
                <c:pt idx="142">
                  <c:v>1.05</c:v>
                </c:pt>
                <c:pt idx="143">
                  <c:v>1.12</c:v>
                </c:pt>
                <c:pt idx="144">
                  <c:v>1.11</c:v>
                </c:pt>
                <c:pt idx="145">
                  <c:v>1.12</c:v>
                </c:pt>
                <c:pt idx="146">
                  <c:v>1.05</c:v>
                </c:pt>
                <c:pt idx="147">
                  <c:v>1.1</c:v>
                </c:pt>
                <c:pt idx="148">
                  <c:v>1.07</c:v>
                </c:pt>
                <c:pt idx="149">
                  <c:v>1.05</c:v>
                </c:pt>
                <c:pt idx="150">
                  <c:v>1.07</c:v>
                </c:pt>
                <c:pt idx="151">
                  <c:v>1.07</c:v>
                </c:pt>
                <c:pt idx="152">
                  <c:v>0.96</c:v>
                </c:pt>
                <c:pt idx="153">
                  <c:v>1.01</c:v>
                </c:pt>
                <c:pt idx="154">
                  <c:v>0.96</c:v>
                </c:pt>
                <c:pt idx="155">
                  <c:v>0.98</c:v>
                </c:pt>
                <c:pt idx="156">
                  <c:v>0.95</c:v>
                </c:pt>
                <c:pt idx="157">
                  <c:v>0.91</c:v>
                </c:pt>
                <c:pt idx="158">
                  <c:v>0.94</c:v>
                </c:pt>
                <c:pt idx="159">
                  <c:v>0.91</c:v>
                </c:pt>
                <c:pt idx="160">
                  <c:v>0.93</c:v>
                </c:pt>
                <c:pt idx="161">
                  <c:v>0.94</c:v>
                </c:pt>
                <c:pt idx="162">
                  <c:v>0.95</c:v>
                </c:pt>
                <c:pt idx="163">
                  <c:v>0.95</c:v>
                </c:pt>
                <c:pt idx="164">
                  <c:v>0.93</c:v>
                </c:pt>
                <c:pt idx="165">
                  <c:v>0.99</c:v>
                </c:pt>
                <c:pt idx="166">
                  <c:v>0.97</c:v>
                </c:pt>
                <c:pt idx="167">
                  <c:v>0.98</c:v>
                </c:pt>
                <c:pt idx="168">
                  <c:v>1</c:v>
                </c:pt>
                <c:pt idx="169">
                  <c:v>0.93</c:v>
                </c:pt>
                <c:pt idx="170">
                  <c:v>0.95</c:v>
                </c:pt>
                <c:pt idx="171">
                  <c:v>0.88</c:v>
                </c:pt>
                <c:pt idx="172">
                  <c:v>1</c:v>
                </c:pt>
                <c:pt idx="173">
                  <c:v>0.99</c:v>
                </c:pt>
                <c:pt idx="174">
                  <c:v>0.96</c:v>
                </c:pt>
                <c:pt idx="175">
                  <c:v>0.96</c:v>
                </c:pt>
                <c:pt idx="176">
                  <c:v>0.95</c:v>
                </c:pt>
                <c:pt idx="177">
                  <c:v>0.98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0.97</c:v>
                </c:pt>
                <c:pt idx="182">
                  <c:v>0.9</c:v>
                </c:pt>
                <c:pt idx="183">
                  <c:v>0.9</c:v>
                </c:pt>
                <c:pt idx="184">
                  <c:v>0.97</c:v>
                </c:pt>
                <c:pt idx="185">
                  <c:v>1</c:v>
                </c:pt>
                <c:pt idx="186">
                  <c:v>0.97</c:v>
                </c:pt>
                <c:pt idx="187">
                  <c:v>0.98</c:v>
                </c:pt>
                <c:pt idx="188">
                  <c:v>1</c:v>
                </c:pt>
                <c:pt idx="189">
                  <c:v>1.05</c:v>
                </c:pt>
                <c:pt idx="190">
                  <c:v>1.01</c:v>
                </c:pt>
                <c:pt idx="191">
                  <c:v>1</c:v>
                </c:pt>
                <c:pt idx="192">
                  <c:v>1</c:v>
                </c:pt>
                <c:pt idx="193">
                  <c:v>0.95</c:v>
                </c:pt>
                <c:pt idx="194">
                  <c:v>1.01</c:v>
                </c:pt>
                <c:pt idx="195">
                  <c:v>0.98</c:v>
                </c:pt>
                <c:pt idx="196">
                  <c:v>0.98</c:v>
                </c:pt>
                <c:pt idx="197">
                  <c:v>0.98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0.98</c:v>
                </c:pt>
                <c:pt idx="202">
                  <c:v>0.96</c:v>
                </c:pt>
                <c:pt idx="203">
                  <c:v>0.95</c:v>
                </c:pt>
                <c:pt idx="204">
                  <c:v>0.96</c:v>
                </c:pt>
                <c:pt idx="205">
                  <c:v>0.88</c:v>
                </c:pt>
                <c:pt idx="206">
                  <c:v>0.83</c:v>
                </c:pt>
                <c:pt idx="207">
                  <c:v>0.83</c:v>
                </c:pt>
                <c:pt idx="208">
                  <c:v>0.81</c:v>
                </c:pt>
                <c:pt idx="209">
                  <c:v>0.83</c:v>
                </c:pt>
                <c:pt idx="210">
                  <c:v>0.81</c:v>
                </c:pt>
                <c:pt idx="211">
                  <c:v>0.8</c:v>
                </c:pt>
                <c:pt idx="212">
                  <c:v>0.81</c:v>
                </c:pt>
                <c:pt idx="213">
                  <c:v>0.81</c:v>
                </c:pt>
                <c:pt idx="214">
                  <c:v>0.84</c:v>
                </c:pt>
                <c:pt idx="215">
                  <c:v>0.83</c:v>
                </c:pt>
                <c:pt idx="216">
                  <c:v>0.81</c:v>
                </c:pt>
                <c:pt idx="217">
                  <c:v>0.83</c:v>
                </c:pt>
                <c:pt idx="218">
                  <c:v>0.78</c:v>
                </c:pt>
                <c:pt idx="219">
                  <c:v>0.81</c:v>
                </c:pt>
                <c:pt idx="220">
                  <c:v>0.85</c:v>
                </c:pt>
                <c:pt idx="221">
                  <c:v>0.82</c:v>
                </c:pt>
                <c:pt idx="222">
                  <c:v>0.8</c:v>
                </c:pt>
                <c:pt idx="223">
                  <c:v>0.84</c:v>
                </c:pt>
                <c:pt idx="224">
                  <c:v>0.85</c:v>
                </c:pt>
                <c:pt idx="225">
                  <c:v>0.84</c:v>
                </c:pt>
                <c:pt idx="226">
                  <c:v>0.85</c:v>
                </c:pt>
                <c:pt idx="227">
                  <c:v>0.82</c:v>
                </c:pt>
                <c:pt idx="228">
                  <c:v>0.82</c:v>
                </c:pt>
                <c:pt idx="229">
                  <c:v>0.82</c:v>
                </c:pt>
                <c:pt idx="230">
                  <c:v>0.89</c:v>
                </c:pt>
                <c:pt idx="231">
                  <c:v>1</c:v>
                </c:pt>
                <c:pt idx="232">
                  <c:v>1</c:v>
                </c:pt>
                <c:pt idx="233">
                  <c:v>1.02</c:v>
                </c:pt>
                <c:pt idx="234">
                  <c:v>1.14</c:v>
                </c:pt>
                <c:pt idx="235">
                  <c:v>1.15</c:v>
                </c:pt>
                <c:pt idx="236">
                  <c:v>1.2</c:v>
                </c:pt>
                <c:pt idx="237">
                  <c:v>1.2</c:v>
                </c:pt>
                <c:pt idx="238">
                  <c:v>1.36</c:v>
                </c:pt>
                <c:pt idx="239">
                  <c:v>1.35</c:v>
                </c:pt>
                <c:pt idx="240">
                  <c:v>1.23</c:v>
                </c:pt>
                <c:pt idx="241">
                  <c:v>1.22</c:v>
                </c:pt>
                <c:pt idx="242">
                  <c:v>1.26</c:v>
                </c:pt>
                <c:pt idx="243">
                  <c:v>1.26</c:v>
                </c:pt>
                <c:pt idx="244">
                  <c:v>1.2</c:v>
                </c:pt>
                <c:pt idx="245">
                  <c:v>1.18</c:v>
                </c:pt>
                <c:pt idx="246">
                  <c:v>1.19</c:v>
                </c:pt>
                <c:pt idx="247">
                  <c:v>1.21</c:v>
                </c:pt>
                <c:pt idx="248">
                  <c:v>1.19</c:v>
                </c:pt>
                <c:pt idx="249">
                  <c:v>1.23</c:v>
                </c:pt>
                <c:pt idx="250">
                  <c:v>1.19</c:v>
                </c:pt>
                <c:pt idx="251">
                  <c:v>1.15</c:v>
                </c:pt>
                <c:pt idx="252">
                  <c:v>1.15</c:v>
                </c:pt>
                <c:pt idx="253">
                  <c:v>1</c:v>
                </c:pt>
                <c:pt idx="254">
                  <c:v>1.06</c:v>
                </c:pt>
                <c:pt idx="255">
                  <c:v>1.08</c:v>
                </c:pt>
                <c:pt idx="256">
                  <c:v>1.05</c:v>
                </c:pt>
                <c:pt idx="257">
                  <c:v>1.02</c:v>
                </c:pt>
                <c:pt idx="258">
                  <c:v>1.03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0.96</c:v>
                </c:pt>
                <c:pt idx="263">
                  <c:v>1</c:v>
                </c:pt>
                <c:pt idx="264">
                  <c:v>1</c:v>
                </c:pt>
                <c:pt idx="265">
                  <c:v>0.97</c:v>
                </c:pt>
                <c:pt idx="266">
                  <c:v>0.98</c:v>
                </c:pt>
                <c:pt idx="267">
                  <c:v>0.94</c:v>
                </c:pt>
                <c:pt idx="268">
                  <c:v>0.98</c:v>
                </c:pt>
                <c:pt idx="269">
                  <c:v>0.97</c:v>
                </c:pt>
                <c:pt idx="270">
                  <c:v>0.97</c:v>
                </c:pt>
                <c:pt idx="271">
                  <c:v>0.99</c:v>
                </c:pt>
                <c:pt idx="272">
                  <c:v>1.01</c:v>
                </c:pt>
                <c:pt idx="273">
                  <c:v>0.96</c:v>
                </c:pt>
                <c:pt idx="274">
                  <c:v>0.9</c:v>
                </c:pt>
                <c:pt idx="275">
                  <c:v>0.93</c:v>
                </c:pt>
                <c:pt idx="276">
                  <c:v>0.94</c:v>
                </c:pt>
                <c:pt idx="277">
                  <c:v>0.9</c:v>
                </c:pt>
                <c:pt idx="278">
                  <c:v>0.92</c:v>
                </c:pt>
                <c:pt idx="279">
                  <c:v>0.9</c:v>
                </c:pt>
                <c:pt idx="280">
                  <c:v>0.9</c:v>
                </c:pt>
                <c:pt idx="281">
                  <c:v>0.89</c:v>
                </c:pt>
                <c:pt idx="282">
                  <c:v>0.88</c:v>
                </c:pt>
                <c:pt idx="283">
                  <c:v>0.86</c:v>
                </c:pt>
                <c:pt idx="284">
                  <c:v>0.81</c:v>
                </c:pt>
                <c:pt idx="285">
                  <c:v>0.81</c:v>
                </c:pt>
                <c:pt idx="286">
                  <c:v>0.8</c:v>
                </c:pt>
                <c:pt idx="287">
                  <c:v>0.81</c:v>
                </c:pt>
                <c:pt idx="288">
                  <c:v>0.76</c:v>
                </c:pt>
                <c:pt idx="289">
                  <c:v>0.75</c:v>
                </c:pt>
                <c:pt idx="290">
                  <c:v>0.76</c:v>
                </c:pt>
                <c:pt idx="291">
                  <c:v>0.78</c:v>
                </c:pt>
                <c:pt idx="292">
                  <c:v>0.8</c:v>
                </c:pt>
                <c:pt idx="293">
                  <c:v>0.79</c:v>
                </c:pt>
                <c:pt idx="294">
                  <c:v>0.8</c:v>
                </c:pt>
                <c:pt idx="295">
                  <c:v>0.76</c:v>
                </c:pt>
                <c:pt idx="296">
                  <c:v>0.78</c:v>
                </c:pt>
                <c:pt idx="297">
                  <c:v>0.78</c:v>
                </c:pt>
                <c:pt idx="298">
                  <c:v>0.74</c:v>
                </c:pt>
                <c:pt idx="299">
                  <c:v>0.77</c:v>
                </c:pt>
                <c:pt idx="300">
                  <c:v>0.8</c:v>
                </c:pt>
                <c:pt idx="301">
                  <c:v>0.81</c:v>
                </c:pt>
                <c:pt idx="302">
                  <c:v>0.89</c:v>
                </c:pt>
                <c:pt idx="303">
                  <c:v>0.89</c:v>
                </c:pt>
                <c:pt idx="304">
                  <c:v>0.8</c:v>
                </c:pt>
                <c:pt idx="305">
                  <c:v>0.81</c:v>
                </c:pt>
                <c:pt idx="306">
                  <c:v>0.79</c:v>
                </c:pt>
                <c:pt idx="307">
                  <c:v>0.79</c:v>
                </c:pt>
                <c:pt idx="308">
                  <c:v>0.77</c:v>
                </c:pt>
                <c:pt idx="309">
                  <c:v>0.81</c:v>
                </c:pt>
                <c:pt idx="310">
                  <c:v>0.8</c:v>
                </c:pt>
                <c:pt idx="311">
                  <c:v>0.83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Aktiekurs!$C$1</c:f>
              <c:strCache>
                <c:ptCount val="1"/>
                <c:pt idx="0">
                  <c:v>Aktievärde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Aktiekurs!$A$2:$A$683</c:f>
              <c:strCache>
                <c:ptCount val="682"/>
                <c:pt idx="0">
                  <c:v>39216</c:v>
                </c:pt>
                <c:pt idx="1">
                  <c:v>39217</c:v>
                </c:pt>
                <c:pt idx="2">
                  <c:v>39218</c:v>
                </c:pt>
                <c:pt idx="3">
                  <c:v>39220</c:v>
                </c:pt>
                <c:pt idx="4">
                  <c:v>39223</c:v>
                </c:pt>
                <c:pt idx="5">
                  <c:v>39224</c:v>
                </c:pt>
                <c:pt idx="6">
                  <c:v>39225</c:v>
                </c:pt>
                <c:pt idx="7">
                  <c:v>39226</c:v>
                </c:pt>
                <c:pt idx="8">
                  <c:v>39227</c:v>
                </c:pt>
                <c:pt idx="9">
                  <c:v>39230</c:v>
                </c:pt>
                <c:pt idx="10">
                  <c:v>39231</c:v>
                </c:pt>
                <c:pt idx="11">
                  <c:v>39232</c:v>
                </c:pt>
                <c:pt idx="12">
                  <c:v>39233</c:v>
                </c:pt>
                <c:pt idx="13">
                  <c:v>39234</c:v>
                </c:pt>
                <c:pt idx="14">
                  <c:v>39237</c:v>
                </c:pt>
                <c:pt idx="15">
                  <c:v>39238</c:v>
                </c:pt>
                <c:pt idx="16">
                  <c:v>39240</c:v>
                </c:pt>
                <c:pt idx="17">
                  <c:v>39241</c:v>
                </c:pt>
                <c:pt idx="18">
                  <c:v>39244</c:v>
                </c:pt>
                <c:pt idx="19">
                  <c:v>39245</c:v>
                </c:pt>
                <c:pt idx="20">
                  <c:v>39246</c:v>
                </c:pt>
                <c:pt idx="21">
                  <c:v>39247</c:v>
                </c:pt>
                <c:pt idx="22">
                  <c:v>39248</c:v>
                </c:pt>
                <c:pt idx="23">
                  <c:v>39251</c:v>
                </c:pt>
                <c:pt idx="24">
                  <c:v>39252</c:v>
                </c:pt>
                <c:pt idx="25">
                  <c:v>39253</c:v>
                </c:pt>
                <c:pt idx="26">
                  <c:v>39254</c:v>
                </c:pt>
                <c:pt idx="27">
                  <c:v>39258</c:v>
                </c:pt>
                <c:pt idx="28">
                  <c:v>39259</c:v>
                </c:pt>
                <c:pt idx="29">
                  <c:v>39260</c:v>
                </c:pt>
                <c:pt idx="30">
                  <c:v>39261</c:v>
                </c:pt>
                <c:pt idx="31">
                  <c:v>39262</c:v>
                </c:pt>
                <c:pt idx="32">
                  <c:v>39265</c:v>
                </c:pt>
                <c:pt idx="33">
                  <c:v>39266</c:v>
                </c:pt>
                <c:pt idx="34">
                  <c:v>39267</c:v>
                </c:pt>
                <c:pt idx="35">
                  <c:v>39268</c:v>
                </c:pt>
                <c:pt idx="36">
                  <c:v>39269</c:v>
                </c:pt>
                <c:pt idx="37">
                  <c:v>39272</c:v>
                </c:pt>
                <c:pt idx="38">
                  <c:v>39273</c:v>
                </c:pt>
                <c:pt idx="39">
                  <c:v>39274</c:v>
                </c:pt>
                <c:pt idx="40">
                  <c:v>39275</c:v>
                </c:pt>
                <c:pt idx="41">
                  <c:v>39276</c:v>
                </c:pt>
                <c:pt idx="42">
                  <c:v>39279</c:v>
                </c:pt>
                <c:pt idx="43">
                  <c:v>39280</c:v>
                </c:pt>
                <c:pt idx="44">
                  <c:v>39281</c:v>
                </c:pt>
                <c:pt idx="45">
                  <c:v>39282</c:v>
                </c:pt>
                <c:pt idx="46">
                  <c:v>39283</c:v>
                </c:pt>
                <c:pt idx="47">
                  <c:v>39286</c:v>
                </c:pt>
                <c:pt idx="48">
                  <c:v>39287</c:v>
                </c:pt>
                <c:pt idx="49">
                  <c:v>39288</c:v>
                </c:pt>
                <c:pt idx="50">
                  <c:v>39289</c:v>
                </c:pt>
                <c:pt idx="51">
                  <c:v>39290</c:v>
                </c:pt>
                <c:pt idx="52">
                  <c:v>39293</c:v>
                </c:pt>
                <c:pt idx="53">
                  <c:v>39294</c:v>
                </c:pt>
                <c:pt idx="54">
                  <c:v>39295</c:v>
                </c:pt>
                <c:pt idx="55">
                  <c:v>39296</c:v>
                </c:pt>
                <c:pt idx="56">
                  <c:v>39297</c:v>
                </c:pt>
                <c:pt idx="57">
                  <c:v>39300</c:v>
                </c:pt>
                <c:pt idx="58">
                  <c:v>39301</c:v>
                </c:pt>
                <c:pt idx="59">
                  <c:v>39302</c:v>
                </c:pt>
                <c:pt idx="60">
                  <c:v>39303</c:v>
                </c:pt>
                <c:pt idx="61">
                  <c:v>39304</c:v>
                </c:pt>
                <c:pt idx="62">
                  <c:v>39307</c:v>
                </c:pt>
                <c:pt idx="63">
                  <c:v>39308</c:v>
                </c:pt>
                <c:pt idx="64">
                  <c:v>39309</c:v>
                </c:pt>
                <c:pt idx="65">
                  <c:v>39310</c:v>
                </c:pt>
                <c:pt idx="66">
                  <c:v>39311</c:v>
                </c:pt>
                <c:pt idx="67">
                  <c:v>39314</c:v>
                </c:pt>
                <c:pt idx="68">
                  <c:v>39315</c:v>
                </c:pt>
                <c:pt idx="69">
                  <c:v>39316</c:v>
                </c:pt>
                <c:pt idx="70">
                  <c:v>39317</c:v>
                </c:pt>
                <c:pt idx="71">
                  <c:v>39318</c:v>
                </c:pt>
                <c:pt idx="72">
                  <c:v>39321</c:v>
                </c:pt>
                <c:pt idx="73">
                  <c:v>39322</c:v>
                </c:pt>
                <c:pt idx="74">
                  <c:v>39323</c:v>
                </c:pt>
                <c:pt idx="75">
                  <c:v>39325</c:v>
                </c:pt>
                <c:pt idx="76">
                  <c:v>39328</c:v>
                </c:pt>
                <c:pt idx="77">
                  <c:v>39329</c:v>
                </c:pt>
                <c:pt idx="78">
                  <c:v>39330</c:v>
                </c:pt>
                <c:pt idx="79">
                  <c:v>39331</c:v>
                </c:pt>
                <c:pt idx="80">
                  <c:v>39332</c:v>
                </c:pt>
                <c:pt idx="81">
                  <c:v>39335</c:v>
                </c:pt>
                <c:pt idx="82">
                  <c:v>39336</c:v>
                </c:pt>
                <c:pt idx="83">
                  <c:v>39337</c:v>
                </c:pt>
                <c:pt idx="84">
                  <c:v>39338</c:v>
                </c:pt>
                <c:pt idx="85">
                  <c:v>39339</c:v>
                </c:pt>
                <c:pt idx="86">
                  <c:v>39342</c:v>
                </c:pt>
                <c:pt idx="87">
                  <c:v>39343</c:v>
                </c:pt>
                <c:pt idx="88">
                  <c:v>39344</c:v>
                </c:pt>
                <c:pt idx="89">
                  <c:v>39346</c:v>
                </c:pt>
                <c:pt idx="90">
                  <c:v>39349</c:v>
                </c:pt>
                <c:pt idx="91">
                  <c:v>39350</c:v>
                </c:pt>
                <c:pt idx="92">
                  <c:v>39351</c:v>
                </c:pt>
                <c:pt idx="93">
                  <c:v>39352</c:v>
                </c:pt>
                <c:pt idx="94">
                  <c:v>39353</c:v>
                </c:pt>
                <c:pt idx="95">
                  <c:v>39356</c:v>
                </c:pt>
                <c:pt idx="96">
                  <c:v>39357</c:v>
                </c:pt>
                <c:pt idx="97">
                  <c:v>39358</c:v>
                </c:pt>
                <c:pt idx="98">
                  <c:v>39359</c:v>
                </c:pt>
                <c:pt idx="99">
                  <c:v>39360</c:v>
                </c:pt>
                <c:pt idx="100">
                  <c:v>39363</c:v>
                </c:pt>
                <c:pt idx="101">
                  <c:v>39364</c:v>
                </c:pt>
                <c:pt idx="102">
                  <c:v>39365</c:v>
                </c:pt>
                <c:pt idx="103">
                  <c:v>39366</c:v>
                </c:pt>
                <c:pt idx="104">
                  <c:v>39367</c:v>
                </c:pt>
                <c:pt idx="105">
                  <c:v>39370</c:v>
                </c:pt>
                <c:pt idx="106">
                  <c:v>39371</c:v>
                </c:pt>
                <c:pt idx="107">
                  <c:v>39372</c:v>
                </c:pt>
                <c:pt idx="108">
                  <c:v>39373</c:v>
                </c:pt>
                <c:pt idx="109">
                  <c:v>39374</c:v>
                </c:pt>
                <c:pt idx="110">
                  <c:v>39377</c:v>
                </c:pt>
                <c:pt idx="111">
                  <c:v>39378</c:v>
                </c:pt>
                <c:pt idx="112">
                  <c:v>39379</c:v>
                </c:pt>
                <c:pt idx="113">
                  <c:v>39380</c:v>
                </c:pt>
                <c:pt idx="114">
                  <c:v>39384</c:v>
                </c:pt>
                <c:pt idx="115">
                  <c:v>39385</c:v>
                </c:pt>
                <c:pt idx="116">
                  <c:v>39386</c:v>
                </c:pt>
                <c:pt idx="117">
                  <c:v>39387</c:v>
                </c:pt>
                <c:pt idx="118">
                  <c:v>39388</c:v>
                </c:pt>
                <c:pt idx="119">
                  <c:v>39391</c:v>
                </c:pt>
                <c:pt idx="120">
                  <c:v>39392</c:v>
                </c:pt>
                <c:pt idx="121">
                  <c:v>39393</c:v>
                </c:pt>
                <c:pt idx="122">
                  <c:v>39394</c:v>
                </c:pt>
                <c:pt idx="123">
                  <c:v>39395</c:v>
                </c:pt>
                <c:pt idx="124">
                  <c:v>39398</c:v>
                </c:pt>
                <c:pt idx="125">
                  <c:v>39399</c:v>
                </c:pt>
                <c:pt idx="126">
                  <c:v>39400</c:v>
                </c:pt>
                <c:pt idx="127">
                  <c:v>39401</c:v>
                </c:pt>
                <c:pt idx="128">
                  <c:v>39402</c:v>
                </c:pt>
                <c:pt idx="129">
                  <c:v>39405</c:v>
                </c:pt>
                <c:pt idx="130">
                  <c:v>39406</c:v>
                </c:pt>
                <c:pt idx="131">
                  <c:v>39407</c:v>
                </c:pt>
                <c:pt idx="132">
                  <c:v>39408</c:v>
                </c:pt>
                <c:pt idx="133">
                  <c:v>39409</c:v>
                </c:pt>
                <c:pt idx="134">
                  <c:v>39412</c:v>
                </c:pt>
                <c:pt idx="135">
                  <c:v>39413</c:v>
                </c:pt>
                <c:pt idx="136">
                  <c:v>39414</c:v>
                </c:pt>
                <c:pt idx="137">
                  <c:v>39415</c:v>
                </c:pt>
                <c:pt idx="138">
                  <c:v>39416</c:v>
                </c:pt>
                <c:pt idx="139">
                  <c:v>39419</c:v>
                </c:pt>
                <c:pt idx="140">
                  <c:v>39420</c:v>
                </c:pt>
                <c:pt idx="141">
                  <c:v>39421</c:v>
                </c:pt>
                <c:pt idx="142">
                  <c:v>39422</c:v>
                </c:pt>
                <c:pt idx="143">
                  <c:v>39423</c:v>
                </c:pt>
                <c:pt idx="144">
                  <c:v>39426</c:v>
                </c:pt>
                <c:pt idx="145">
                  <c:v>39427</c:v>
                </c:pt>
                <c:pt idx="146">
                  <c:v>39428</c:v>
                </c:pt>
                <c:pt idx="147">
                  <c:v>39429</c:v>
                </c:pt>
                <c:pt idx="148">
                  <c:v>39430</c:v>
                </c:pt>
                <c:pt idx="149">
                  <c:v>39433</c:v>
                </c:pt>
                <c:pt idx="150">
                  <c:v>39434</c:v>
                </c:pt>
                <c:pt idx="151">
                  <c:v>39435</c:v>
                </c:pt>
                <c:pt idx="152">
                  <c:v>39436</c:v>
                </c:pt>
                <c:pt idx="153">
                  <c:v>39437</c:v>
                </c:pt>
                <c:pt idx="154">
                  <c:v>39443</c:v>
                </c:pt>
                <c:pt idx="155">
                  <c:v>39444</c:v>
                </c:pt>
                <c:pt idx="156">
                  <c:v>39449</c:v>
                </c:pt>
                <c:pt idx="157">
                  <c:v>39450</c:v>
                </c:pt>
                <c:pt idx="158">
                  <c:v>39451</c:v>
                </c:pt>
                <c:pt idx="159">
                  <c:v>39454</c:v>
                </c:pt>
                <c:pt idx="160">
                  <c:v>39455</c:v>
                </c:pt>
                <c:pt idx="161">
                  <c:v>39456</c:v>
                </c:pt>
                <c:pt idx="162">
                  <c:v>39457</c:v>
                </c:pt>
                <c:pt idx="163">
                  <c:v>39458</c:v>
                </c:pt>
                <c:pt idx="164">
                  <c:v>39461</c:v>
                </c:pt>
                <c:pt idx="165">
                  <c:v>39462</c:v>
                </c:pt>
                <c:pt idx="166">
                  <c:v>39463</c:v>
                </c:pt>
                <c:pt idx="167">
                  <c:v>39464</c:v>
                </c:pt>
                <c:pt idx="168">
                  <c:v>39465</c:v>
                </c:pt>
                <c:pt idx="169">
                  <c:v>39468</c:v>
                </c:pt>
                <c:pt idx="170">
                  <c:v>39469</c:v>
                </c:pt>
                <c:pt idx="171">
                  <c:v>39470</c:v>
                </c:pt>
                <c:pt idx="172">
                  <c:v>39471</c:v>
                </c:pt>
                <c:pt idx="173">
                  <c:v>39472</c:v>
                </c:pt>
                <c:pt idx="174">
                  <c:v>39475</c:v>
                </c:pt>
                <c:pt idx="175">
                  <c:v>39476</c:v>
                </c:pt>
                <c:pt idx="176">
                  <c:v>39477</c:v>
                </c:pt>
                <c:pt idx="177">
                  <c:v>39478</c:v>
                </c:pt>
                <c:pt idx="178">
                  <c:v>39479</c:v>
                </c:pt>
                <c:pt idx="179">
                  <c:v>39482</c:v>
                </c:pt>
                <c:pt idx="180">
                  <c:v>39483</c:v>
                </c:pt>
                <c:pt idx="181">
                  <c:v>39484</c:v>
                </c:pt>
                <c:pt idx="182">
                  <c:v>39485</c:v>
                </c:pt>
                <c:pt idx="183">
                  <c:v>39486</c:v>
                </c:pt>
                <c:pt idx="184">
                  <c:v>39489</c:v>
                </c:pt>
                <c:pt idx="185">
                  <c:v>39490</c:v>
                </c:pt>
                <c:pt idx="186">
                  <c:v>39491</c:v>
                </c:pt>
                <c:pt idx="187">
                  <c:v>39492</c:v>
                </c:pt>
                <c:pt idx="188">
                  <c:v>39493</c:v>
                </c:pt>
                <c:pt idx="189">
                  <c:v>39496</c:v>
                </c:pt>
                <c:pt idx="190">
                  <c:v>39497</c:v>
                </c:pt>
                <c:pt idx="191">
                  <c:v>39498</c:v>
                </c:pt>
                <c:pt idx="192">
                  <c:v>39499</c:v>
                </c:pt>
                <c:pt idx="193">
                  <c:v>39500</c:v>
                </c:pt>
                <c:pt idx="194">
                  <c:v>39503</c:v>
                </c:pt>
                <c:pt idx="195">
                  <c:v>39504</c:v>
                </c:pt>
                <c:pt idx="196">
                  <c:v>39505</c:v>
                </c:pt>
                <c:pt idx="197">
                  <c:v>39506</c:v>
                </c:pt>
                <c:pt idx="198">
                  <c:v>39507</c:v>
                </c:pt>
                <c:pt idx="199">
                  <c:v>39510</c:v>
                </c:pt>
                <c:pt idx="200">
                  <c:v>39511</c:v>
                </c:pt>
                <c:pt idx="201">
                  <c:v>39512</c:v>
                </c:pt>
                <c:pt idx="202">
                  <c:v>39513</c:v>
                </c:pt>
                <c:pt idx="203">
                  <c:v>39514</c:v>
                </c:pt>
                <c:pt idx="204">
                  <c:v>39517</c:v>
                </c:pt>
                <c:pt idx="205">
                  <c:v>39518</c:v>
                </c:pt>
                <c:pt idx="206">
                  <c:v>39519</c:v>
                </c:pt>
                <c:pt idx="207">
                  <c:v>39520</c:v>
                </c:pt>
                <c:pt idx="208">
                  <c:v>39521</c:v>
                </c:pt>
                <c:pt idx="209">
                  <c:v>39524</c:v>
                </c:pt>
                <c:pt idx="210">
                  <c:v>39525</c:v>
                </c:pt>
                <c:pt idx="211">
                  <c:v>39526</c:v>
                </c:pt>
                <c:pt idx="212">
                  <c:v>39527</c:v>
                </c:pt>
                <c:pt idx="213">
                  <c:v>39531</c:v>
                </c:pt>
                <c:pt idx="214">
                  <c:v>39532</c:v>
                </c:pt>
                <c:pt idx="215">
                  <c:v>39533</c:v>
                </c:pt>
                <c:pt idx="216">
                  <c:v>39534</c:v>
                </c:pt>
                <c:pt idx="217">
                  <c:v>39535</c:v>
                </c:pt>
                <c:pt idx="218">
                  <c:v>39538</c:v>
                </c:pt>
                <c:pt idx="219">
                  <c:v>39539</c:v>
                </c:pt>
                <c:pt idx="220">
                  <c:v>39540</c:v>
                </c:pt>
                <c:pt idx="221">
                  <c:v>39541</c:v>
                </c:pt>
                <c:pt idx="222">
                  <c:v>39542</c:v>
                </c:pt>
                <c:pt idx="223">
                  <c:v>39545</c:v>
                </c:pt>
                <c:pt idx="224">
                  <c:v>39546</c:v>
                </c:pt>
                <c:pt idx="225">
                  <c:v>39547</c:v>
                </c:pt>
                <c:pt idx="226">
                  <c:v>39548</c:v>
                </c:pt>
                <c:pt idx="227">
                  <c:v>39549</c:v>
                </c:pt>
                <c:pt idx="228">
                  <c:v>39552</c:v>
                </c:pt>
                <c:pt idx="229">
                  <c:v>39553</c:v>
                </c:pt>
                <c:pt idx="230">
                  <c:v>39555</c:v>
                </c:pt>
                <c:pt idx="231">
                  <c:v>39556</c:v>
                </c:pt>
                <c:pt idx="232">
                  <c:v>39559</c:v>
                </c:pt>
                <c:pt idx="233">
                  <c:v>39560</c:v>
                </c:pt>
                <c:pt idx="234">
                  <c:v>39561</c:v>
                </c:pt>
                <c:pt idx="235">
                  <c:v>39562</c:v>
                </c:pt>
                <c:pt idx="236">
                  <c:v>39563</c:v>
                </c:pt>
                <c:pt idx="237">
                  <c:v>39566</c:v>
                </c:pt>
                <c:pt idx="238">
                  <c:v>39567</c:v>
                </c:pt>
                <c:pt idx="239">
                  <c:v>39568</c:v>
                </c:pt>
                <c:pt idx="240">
                  <c:v>39570</c:v>
                </c:pt>
                <c:pt idx="241">
                  <c:v>39573</c:v>
                </c:pt>
                <c:pt idx="242">
                  <c:v>39574</c:v>
                </c:pt>
                <c:pt idx="243">
                  <c:v>39575</c:v>
                </c:pt>
                <c:pt idx="244">
                  <c:v>39576</c:v>
                </c:pt>
                <c:pt idx="245">
                  <c:v>39577</c:v>
                </c:pt>
                <c:pt idx="246">
                  <c:v>39580</c:v>
                </c:pt>
                <c:pt idx="247">
                  <c:v>39581</c:v>
                </c:pt>
                <c:pt idx="248">
                  <c:v>39582</c:v>
                </c:pt>
                <c:pt idx="249">
                  <c:v>39583</c:v>
                </c:pt>
                <c:pt idx="250">
                  <c:v>39584</c:v>
                </c:pt>
                <c:pt idx="251">
                  <c:v>39587</c:v>
                </c:pt>
                <c:pt idx="252">
                  <c:v>39588</c:v>
                </c:pt>
                <c:pt idx="253">
                  <c:v>39589</c:v>
                </c:pt>
                <c:pt idx="254">
                  <c:v>39590</c:v>
                </c:pt>
                <c:pt idx="255">
                  <c:v>39591</c:v>
                </c:pt>
                <c:pt idx="256">
                  <c:v>39594</c:v>
                </c:pt>
                <c:pt idx="257">
                  <c:v>39596</c:v>
                </c:pt>
                <c:pt idx="258">
                  <c:v>39597</c:v>
                </c:pt>
                <c:pt idx="259">
                  <c:v>39598</c:v>
                </c:pt>
                <c:pt idx="260">
                  <c:v>39601</c:v>
                </c:pt>
                <c:pt idx="261">
                  <c:v>39602</c:v>
                </c:pt>
                <c:pt idx="262">
                  <c:v>39603</c:v>
                </c:pt>
                <c:pt idx="263">
                  <c:v>39604</c:v>
                </c:pt>
                <c:pt idx="264">
                  <c:v>39608</c:v>
                </c:pt>
                <c:pt idx="265">
                  <c:v>39609</c:v>
                </c:pt>
                <c:pt idx="266">
                  <c:v>39610</c:v>
                </c:pt>
                <c:pt idx="267">
                  <c:v>39611</c:v>
                </c:pt>
                <c:pt idx="268">
                  <c:v>39612</c:v>
                </c:pt>
                <c:pt idx="269">
                  <c:v>39615</c:v>
                </c:pt>
                <c:pt idx="270">
                  <c:v>39616</c:v>
                </c:pt>
                <c:pt idx="271">
                  <c:v>39617</c:v>
                </c:pt>
                <c:pt idx="272">
                  <c:v>39618</c:v>
                </c:pt>
                <c:pt idx="273">
                  <c:v>39622</c:v>
                </c:pt>
                <c:pt idx="274">
                  <c:v>39623</c:v>
                </c:pt>
                <c:pt idx="275">
                  <c:v>39624</c:v>
                </c:pt>
                <c:pt idx="276">
                  <c:v>39625</c:v>
                </c:pt>
                <c:pt idx="277">
                  <c:v>39626</c:v>
                </c:pt>
                <c:pt idx="278">
                  <c:v>39629</c:v>
                </c:pt>
                <c:pt idx="279">
                  <c:v>39630</c:v>
                </c:pt>
                <c:pt idx="280">
                  <c:v>39631</c:v>
                </c:pt>
                <c:pt idx="281">
                  <c:v>39632</c:v>
                </c:pt>
                <c:pt idx="282">
                  <c:v>39633</c:v>
                </c:pt>
                <c:pt idx="283">
                  <c:v>39636</c:v>
                </c:pt>
                <c:pt idx="284">
                  <c:v>39637</c:v>
                </c:pt>
                <c:pt idx="285">
                  <c:v>39638</c:v>
                </c:pt>
                <c:pt idx="286">
                  <c:v>39639</c:v>
                </c:pt>
                <c:pt idx="287">
                  <c:v>39640</c:v>
                </c:pt>
                <c:pt idx="288">
                  <c:v>39644</c:v>
                </c:pt>
                <c:pt idx="289">
                  <c:v>39645</c:v>
                </c:pt>
                <c:pt idx="290">
                  <c:v>39646</c:v>
                </c:pt>
                <c:pt idx="291">
                  <c:v>39647</c:v>
                </c:pt>
                <c:pt idx="292">
                  <c:v>39650</c:v>
                </c:pt>
                <c:pt idx="293">
                  <c:v>39651</c:v>
                </c:pt>
                <c:pt idx="294">
                  <c:v>39652</c:v>
                </c:pt>
                <c:pt idx="295">
                  <c:v>39653</c:v>
                </c:pt>
                <c:pt idx="296">
                  <c:v>39654</c:v>
                </c:pt>
                <c:pt idx="297">
                  <c:v>39657</c:v>
                </c:pt>
                <c:pt idx="298">
                  <c:v>39658</c:v>
                </c:pt>
                <c:pt idx="299">
                  <c:v>39659</c:v>
                </c:pt>
                <c:pt idx="300">
                  <c:v>39660</c:v>
                </c:pt>
                <c:pt idx="301">
                  <c:v>39661</c:v>
                </c:pt>
                <c:pt idx="302">
                  <c:v>39664</c:v>
                </c:pt>
                <c:pt idx="303">
                  <c:v>39665</c:v>
                </c:pt>
                <c:pt idx="304">
                  <c:v>39667</c:v>
                </c:pt>
                <c:pt idx="305">
                  <c:v>39668</c:v>
                </c:pt>
                <c:pt idx="306">
                  <c:v>39671</c:v>
                </c:pt>
                <c:pt idx="307">
                  <c:v>39672</c:v>
                </c:pt>
                <c:pt idx="308">
                  <c:v>39673</c:v>
                </c:pt>
                <c:pt idx="309">
                  <c:v>39674</c:v>
                </c:pt>
                <c:pt idx="310">
                  <c:v>39675</c:v>
                </c:pt>
                <c:pt idx="311">
                  <c:v>39678</c:v>
                </c:pt>
                <c:pt idx="312">
                  <c:v>39679</c:v>
                </c:pt>
                <c:pt idx="313">
                  <c:v>39680</c:v>
                </c:pt>
                <c:pt idx="314">
                  <c:v>39681</c:v>
                </c:pt>
                <c:pt idx="315">
                  <c:v>39682</c:v>
                </c:pt>
                <c:pt idx="316">
                  <c:v>39685</c:v>
                </c:pt>
                <c:pt idx="317">
                  <c:v>39686</c:v>
                </c:pt>
                <c:pt idx="318">
                  <c:v>39687</c:v>
                </c:pt>
                <c:pt idx="319">
                  <c:v>39688</c:v>
                </c:pt>
                <c:pt idx="320">
                  <c:v>39689</c:v>
                </c:pt>
                <c:pt idx="321">
                  <c:v>39692</c:v>
                </c:pt>
                <c:pt idx="322">
                  <c:v>39693</c:v>
                </c:pt>
                <c:pt idx="323">
                  <c:v>39694</c:v>
                </c:pt>
                <c:pt idx="324">
                  <c:v>39695</c:v>
                </c:pt>
                <c:pt idx="325">
                  <c:v>39696</c:v>
                </c:pt>
                <c:pt idx="326">
                  <c:v>39699</c:v>
                </c:pt>
                <c:pt idx="327">
                  <c:v>39700</c:v>
                </c:pt>
                <c:pt idx="328">
                  <c:v>39701</c:v>
                </c:pt>
                <c:pt idx="329">
                  <c:v>39702</c:v>
                </c:pt>
                <c:pt idx="330">
                  <c:v>39703</c:v>
                </c:pt>
                <c:pt idx="331">
                  <c:v>39706</c:v>
                </c:pt>
                <c:pt idx="332">
                  <c:v>39707</c:v>
                </c:pt>
                <c:pt idx="333">
                  <c:v>39708</c:v>
                </c:pt>
                <c:pt idx="334">
                  <c:v>39709</c:v>
                </c:pt>
                <c:pt idx="335">
                  <c:v>39710</c:v>
                </c:pt>
                <c:pt idx="336">
                  <c:v>39713</c:v>
                </c:pt>
                <c:pt idx="337">
                  <c:v>39714</c:v>
                </c:pt>
                <c:pt idx="338">
                  <c:v>39715</c:v>
                </c:pt>
                <c:pt idx="339">
                  <c:v>39716</c:v>
                </c:pt>
                <c:pt idx="340">
                  <c:v>39717</c:v>
                </c:pt>
                <c:pt idx="341">
                  <c:v>39720</c:v>
                </c:pt>
                <c:pt idx="342">
                  <c:v>39721</c:v>
                </c:pt>
                <c:pt idx="343">
                  <c:v>39722</c:v>
                </c:pt>
                <c:pt idx="344">
                  <c:v>39723</c:v>
                </c:pt>
                <c:pt idx="345">
                  <c:v>39724</c:v>
                </c:pt>
                <c:pt idx="346">
                  <c:v>39727</c:v>
                </c:pt>
                <c:pt idx="347">
                  <c:v>39728</c:v>
                </c:pt>
                <c:pt idx="348">
                  <c:v>39729</c:v>
                </c:pt>
                <c:pt idx="349">
                  <c:v>39730</c:v>
                </c:pt>
                <c:pt idx="350">
                  <c:v>39731</c:v>
                </c:pt>
                <c:pt idx="351">
                  <c:v>39734</c:v>
                </c:pt>
                <c:pt idx="352">
                  <c:v>39735</c:v>
                </c:pt>
                <c:pt idx="353">
                  <c:v>39736</c:v>
                </c:pt>
                <c:pt idx="354">
                  <c:v>39737</c:v>
                </c:pt>
                <c:pt idx="355">
                  <c:v>39738</c:v>
                </c:pt>
                <c:pt idx="356">
                  <c:v>39741</c:v>
                </c:pt>
                <c:pt idx="357">
                  <c:v>39742</c:v>
                </c:pt>
                <c:pt idx="358">
                  <c:v>39743</c:v>
                </c:pt>
                <c:pt idx="359">
                  <c:v>39744</c:v>
                </c:pt>
                <c:pt idx="360">
                  <c:v>39745</c:v>
                </c:pt>
                <c:pt idx="361">
                  <c:v>39748</c:v>
                </c:pt>
                <c:pt idx="362">
                  <c:v>39749</c:v>
                </c:pt>
                <c:pt idx="363">
                  <c:v>39750</c:v>
                </c:pt>
                <c:pt idx="364">
                  <c:v>39751</c:v>
                </c:pt>
                <c:pt idx="365">
                  <c:v>39752</c:v>
                </c:pt>
                <c:pt idx="366">
                  <c:v>39755</c:v>
                </c:pt>
                <c:pt idx="367">
                  <c:v>39756</c:v>
                </c:pt>
                <c:pt idx="368">
                  <c:v>39757</c:v>
                </c:pt>
                <c:pt idx="369">
                  <c:v>39758</c:v>
                </c:pt>
                <c:pt idx="370">
                  <c:v>39759</c:v>
                </c:pt>
                <c:pt idx="371">
                  <c:v>39762</c:v>
                </c:pt>
                <c:pt idx="372">
                  <c:v>39763</c:v>
                </c:pt>
                <c:pt idx="373">
                  <c:v>39764</c:v>
                </c:pt>
                <c:pt idx="374">
                  <c:v>39765</c:v>
                </c:pt>
                <c:pt idx="375">
                  <c:v>39766</c:v>
                </c:pt>
                <c:pt idx="376">
                  <c:v>39769</c:v>
                </c:pt>
                <c:pt idx="377">
                  <c:v>39770</c:v>
                </c:pt>
                <c:pt idx="378">
                  <c:v>39771</c:v>
                </c:pt>
                <c:pt idx="379">
                  <c:v>39772</c:v>
                </c:pt>
                <c:pt idx="380">
                  <c:v>39773</c:v>
                </c:pt>
                <c:pt idx="381">
                  <c:v>39776</c:v>
                </c:pt>
                <c:pt idx="382">
                  <c:v>39777</c:v>
                </c:pt>
                <c:pt idx="383">
                  <c:v>39778</c:v>
                </c:pt>
                <c:pt idx="384">
                  <c:v>39779</c:v>
                </c:pt>
                <c:pt idx="385">
                  <c:v>39780</c:v>
                </c:pt>
                <c:pt idx="386">
                  <c:v>39783</c:v>
                </c:pt>
                <c:pt idx="387">
                  <c:v>39784</c:v>
                </c:pt>
                <c:pt idx="388">
                  <c:v>39785</c:v>
                </c:pt>
                <c:pt idx="389">
                  <c:v>39786</c:v>
                </c:pt>
                <c:pt idx="390">
                  <c:v>39787</c:v>
                </c:pt>
                <c:pt idx="391">
                  <c:v>39790</c:v>
                </c:pt>
                <c:pt idx="392">
                  <c:v>39791</c:v>
                </c:pt>
                <c:pt idx="393">
                  <c:v>39792</c:v>
                </c:pt>
                <c:pt idx="394">
                  <c:v>39793</c:v>
                </c:pt>
                <c:pt idx="395">
                  <c:v>39794</c:v>
                </c:pt>
                <c:pt idx="396">
                  <c:v>39797</c:v>
                </c:pt>
                <c:pt idx="397">
                  <c:v>39798</c:v>
                </c:pt>
                <c:pt idx="398">
                  <c:v>39799</c:v>
                </c:pt>
                <c:pt idx="399">
                  <c:v>39800</c:v>
                </c:pt>
                <c:pt idx="400">
                  <c:v>39801</c:v>
                </c:pt>
                <c:pt idx="401">
                  <c:v>39804</c:v>
                </c:pt>
                <c:pt idx="402">
                  <c:v>39805</c:v>
                </c:pt>
                <c:pt idx="403">
                  <c:v>39806</c:v>
                </c:pt>
                <c:pt idx="404">
                  <c:v>39807</c:v>
                </c:pt>
                <c:pt idx="405">
                  <c:v>39808</c:v>
                </c:pt>
                <c:pt idx="406">
                  <c:v>39811</c:v>
                </c:pt>
                <c:pt idx="407">
                  <c:v>39812</c:v>
                </c:pt>
                <c:pt idx="408">
                  <c:v>39813</c:v>
                </c:pt>
                <c:pt idx="409">
                  <c:v>39814</c:v>
                </c:pt>
                <c:pt idx="410">
                  <c:v>39815</c:v>
                </c:pt>
                <c:pt idx="411">
                  <c:v>39818</c:v>
                </c:pt>
                <c:pt idx="412">
                  <c:v>39819</c:v>
                </c:pt>
                <c:pt idx="413">
                  <c:v>39820</c:v>
                </c:pt>
                <c:pt idx="414">
                  <c:v>39821</c:v>
                </c:pt>
                <c:pt idx="415">
                  <c:v>39822</c:v>
                </c:pt>
                <c:pt idx="416">
                  <c:v>39825</c:v>
                </c:pt>
                <c:pt idx="417">
                  <c:v>39826</c:v>
                </c:pt>
                <c:pt idx="418">
                  <c:v>39827</c:v>
                </c:pt>
                <c:pt idx="419">
                  <c:v>39828</c:v>
                </c:pt>
                <c:pt idx="420">
                  <c:v>39829</c:v>
                </c:pt>
                <c:pt idx="421">
                  <c:v>39832</c:v>
                </c:pt>
                <c:pt idx="422">
                  <c:v>39833</c:v>
                </c:pt>
                <c:pt idx="423">
                  <c:v>39834</c:v>
                </c:pt>
                <c:pt idx="424">
                  <c:v>39835</c:v>
                </c:pt>
                <c:pt idx="425">
                  <c:v>39836</c:v>
                </c:pt>
                <c:pt idx="426">
                  <c:v>39839</c:v>
                </c:pt>
                <c:pt idx="427">
                  <c:v>39840</c:v>
                </c:pt>
                <c:pt idx="428">
                  <c:v>39841</c:v>
                </c:pt>
                <c:pt idx="429">
                  <c:v>39842</c:v>
                </c:pt>
                <c:pt idx="430">
                  <c:v>39843</c:v>
                </c:pt>
                <c:pt idx="431">
                  <c:v>39846</c:v>
                </c:pt>
                <c:pt idx="432">
                  <c:v>39847</c:v>
                </c:pt>
                <c:pt idx="433">
                  <c:v>39848</c:v>
                </c:pt>
                <c:pt idx="434">
                  <c:v>39849</c:v>
                </c:pt>
                <c:pt idx="435">
                  <c:v>39850</c:v>
                </c:pt>
                <c:pt idx="436">
                  <c:v>39853</c:v>
                </c:pt>
                <c:pt idx="437">
                  <c:v>39854</c:v>
                </c:pt>
                <c:pt idx="438">
                  <c:v>39855</c:v>
                </c:pt>
                <c:pt idx="439">
                  <c:v>39856</c:v>
                </c:pt>
                <c:pt idx="440">
                  <c:v>39857</c:v>
                </c:pt>
                <c:pt idx="441">
                  <c:v>39860</c:v>
                </c:pt>
                <c:pt idx="442">
                  <c:v>39861</c:v>
                </c:pt>
                <c:pt idx="443">
                  <c:v>39862</c:v>
                </c:pt>
                <c:pt idx="444">
                  <c:v>39863</c:v>
                </c:pt>
                <c:pt idx="445">
                  <c:v>39864</c:v>
                </c:pt>
                <c:pt idx="446">
                  <c:v>39867</c:v>
                </c:pt>
                <c:pt idx="447">
                  <c:v>39868</c:v>
                </c:pt>
                <c:pt idx="448">
                  <c:v>39869</c:v>
                </c:pt>
                <c:pt idx="449">
                  <c:v>39870</c:v>
                </c:pt>
                <c:pt idx="450">
                  <c:v>39871</c:v>
                </c:pt>
                <c:pt idx="451">
                  <c:v>39874</c:v>
                </c:pt>
                <c:pt idx="452">
                  <c:v>39875</c:v>
                </c:pt>
                <c:pt idx="453">
                  <c:v>39876</c:v>
                </c:pt>
                <c:pt idx="454">
                  <c:v>39877</c:v>
                </c:pt>
                <c:pt idx="455">
                  <c:v>39878</c:v>
                </c:pt>
                <c:pt idx="456">
                  <c:v>39881</c:v>
                </c:pt>
                <c:pt idx="457">
                  <c:v>39882</c:v>
                </c:pt>
                <c:pt idx="458">
                  <c:v>39883</c:v>
                </c:pt>
                <c:pt idx="459">
                  <c:v>39884</c:v>
                </c:pt>
                <c:pt idx="460">
                  <c:v>39885</c:v>
                </c:pt>
                <c:pt idx="461">
                  <c:v>39888</c:v>
                </c:pt>
                <c:pt idx="462">
                  <c:v>39889</c:v>
                </c:pt>
                <c:pt idx="463">
                  <c:v>39890</c:v>
                </c:pt>
                <c:pt idx="464">
                  <c:v>39891</c:v>
                </c:pt>
                <c:pt idx="465">
                  <c:v>39892</c:v>
                </c:pt>
                <c:pt idx="466">
                  <c:v>39895</c:v>
                </c:pt>
                <c:pt idx="467">
                  <c:v>39896</c:v>
                </c:pt>
                <c:pt idx="468">
                  <c:v>39897</c:v>
                </c:pt>
                <c:pt idx="469">
                  <c:v>39898</c:v>
                </c:pt>
                <c:pt idx="470">
                  <c:v>39899</c:v>
                </c:pt>
                <c:pt idx="471">
                  <c:v>39902</c:v>
                </c:pt>
                <c:pt idx="472">
                  <c:v>39903</c:v>
                </c:pt>
                <c:pt idx="473">
                  <c:v>39904</c:v>
                </c:pt>
                <c:pt idx="474">
                  <c:v>39905</c:v>
                </c:pt>
                <c:pt idx="475">
                  <c:v>39906</c:v>
                </c:pt>
                <c:pt idx="476">
                  <c:v>39909</c:v>
                </c:pt>
                <c:pt idx="477">
                  <c:v>39910</c:v>
                </c:pt>
                <c:pt idx="478">
                  <c:v>39911</c:v>
                </c:pt>
                <c:pt idx="479">
                  <c:v>39912</c:v>
                </c:pt>
                <c:pt idx="480">
                  <c:v>39913</c:v>
                </c:pt>
                <c:pt idx="481">
                  <c:v>39916</c:v>
                </c:pt>
                <c:pt idx="482">
                  <c:v>39917</c:v>
                </c:pt>
                <c:pt idx="483">
                  <c:v>39918</c:v>
                </c:pt>
                <c:pt idx="484">
                  <c:v>39919</c:v>
                </c:pt>
                <c:pt idx="485">
                  <c:v>39920</c:v>
                </c:pt>
                <c:pt idx="486">
                  <c:v>39923</c:v>
                </c:pt>
                <c:pt idx="487">
                  <c:v>39924</c:v>
                </c:pt>
                <c:pt idx="488">
                  <c:v>39925</c:v>
                </c:pt>
                <c:pt idx="489">
                  <c:v>39926</c:v>
                </c:pt>
                <c:pt idx="490">
                  <c:v>39927</c:v>
                </c:pt>
                <c:pt idx="491">
                  <c:v>39930</c:v>
                </c:pt>
                <c:pt idx="492">
                  <c:v>39931</c:v>
                </c:pt>
                <c:pt idx="493">
                  <c:v>39932</c:v>
                </c:pt>
                <c:pt idx="494">
                  <c:v>39933</c:v>
                </c:pt>
                <c:pt idx="495">
                  <c:v>39934</c:v>
                </c:pt>
                <c:pt idx="496">
                  <c:v>39937</c:v>
                </c:pt>
                <c:pt idx="497">
                  <c:v>39938</c:v>
                </c:pt>
                <c:pt idx="498">
                  <c:v>39939</c:v>
                </c:pt>
                <c:pt idx="499">
                  <c:v>39940</c:v>
                </c:pt>
                <c:pt idx="500">
                  <c:v>39941</c:v>
                </c:pt>
                <c:pt idx="501">
                  <c:v>39944</c:v>
                </c:pt>
                <c:pt idx="502">
                  <c:v>39945</c:v>
                </c:pt>
                <c:pt idx="503">
                  <c:v>39946</c:v>
                </c:pt>
                <c:pt idx="504">
                  <c:v>39947</c:v>
                </c:pt>
                <c:pt idx="505">
                  <c:v>39948</c:v>
                </c:pt>
                <c:pt idx="506">
                  <c:v>39951</c:v>
                </c:pt>
                <c:pt idx="507">
                  <c:v>39952</c:v>
                </c:pt>
                <c:pt idx="508">
                  <c:v>39953</c:v>
                </c:pt>
                <c:pt idx="509">
                  <c:v>39954</c:v>
                </c:pt>
                <c:pt idx="510">
                  <c:v>39955</c:v>
                </c:pt>
                <c:pt idx="511">
                  <c:v>39958</c:v>
                </c:pt>
                <c:pt idx="512">
                  <c:v>39959</c:v>
                </c:pt>
                <c:pt idx="513">
                  <c:v>39960</c:v>
                </c:pt>
                <c:pt idx="514">
                  <c:v>39961</c:v>
                </c:pt>
                <c:pt idx="515">
                  <c:v>39962</c:v>
                </c:pt>
                <c:pt idx="516">
                  <c:v>39965</c:v>
                </c:pt>
                <c:pt idx="517">
                  <c:v>39966</c:v>
                </c:pt>
                <c:pt idx="518">
                  <c:v>39967</c:v>
                </c:pt>
                <c:pt idx="519">
                  <c:v>39968</c:v>
                </c:pt>
                <c:pt idx="520">
                  <c:v>39969</c:v>
                </c:pt>
                <c:pt idx="521">
                  <c:v>39972</c:v>
                </c:pt>
                <c:pt idx="522">
                  <c:v>39973</c:v>
                </c:pt>
                <c:pt idx="523">
                  <c:v>39974</c:v>
                </c:pt>
                <c:pt idx="524">
                  <c:v>39975</c:v>
                </c:pt>
                <c:pt idx="525">
                  <c:v>39976</c:v>
                </c:pt>
                <c:pt idx="526">
                  <c:v>39979</c:v>
                </c:pt>
                <c:pt idx="527">
                  <c:v>39980</c:v>
                </c:pt>
                <c:pt idx="528">
                  <c:v>39981</c:v>
                </c:pt>
                <c:pt idx="529">
                  <c:v>39982</c:v>
                </c:pt>
                <c:pt idx="530">
                  <c:v>39983</c:v>
                </c:pt>
                <c:pt idx="531">
                  <c:v>39986</c:v>
                </c:pt>
                <c:pt idx="532">
                  <c:v>39987</c:v>
                </c:pt>
                <c:pt idx="533">
                  <c:v>39988</c:v>
                </c:pt>
                <c:pt idx="534">
                  <c:v>39989</c:v>
                </c:pt>
                <c:pt idx="535">
                  <c:v>39990</c:v>
                </c:pt>
                <c:pt idx="536">
                  <c:v>39993</c:v>
                </c:pt>
                <c:pt idx="537">
                  <c:v>39994</c:v>
                </c:pt>
                <c:pt idx="538">
                  <c:v>39995</c:v>
                </c:pt>
                <c:pt idx="539">
                  <c:v>39996</c:v>
                </c:pt>
                <c:pt idx="540">
                  <c:v>39997</c:v>
                </c:pt>
                <c:pt idx="541">
                  <c:v>40000</c:v>
                </c:pt>
                <c:pt idx="542">
                  <c:v>40001</c:v>
                </c:pt>
                <c:pt idx="543">
                  <c:v>40002</c:v>
                </c:pt>
                <c:pt idx="544">
                  <c:v>40003</c:v>
                </c:pt>
                <c:pt idx="545">
                  <c:v>40004</c:v>
                </c:pt>
                <c:pt idx="546">
                  <c:v>40007</c:v>
                </c:pt>
                <c:pt idx="547">
                  <c:v>40008</c:v>
                </c:pt>
                <c:pt idx="548">
                  <c:v>40009</c:v>
                </c:pt>
                <c:pt idx="549">
                  <c:v>40010</c:v>
                </c:pt>
                <c:pt idx="550">
                  <c:v>40011</c:v>
                </c:pt>
                <c:pt idx="551">
                  <c:v>40014</c:v>
                </c:pt>
                <c:pt idx="552">
                  <c:v>40015</c:v>
                </c:pt>
                <c:pt idx="553">
                  <c:v>40016</c:v>
                </c:pt>
                <c:pt idx="554">
                  <c:v>40017</c:v>
                </c:pt>
                <c:pt idx="555">
                  <c:v>40018</c:v>
                </c:pt>
                <c:pt idx="556">
                  <c:v>40021</c:v>
                </c:pt>
                <c:pt idx="557">
                  <c:v>40022</c:v>
                </c:pt>
                <c:pt idx="558">
                  <c:v>40023</c:v>
                </c:pt>
                <c:pt idx="559">
                  <c:v>40024</c:v>
                </c:pt>
                <c:pt idx="560">
                  <c:v>40025</c:v>
                </c:pt>
                <c:pt idx="561">
                  <c:v>40028</c:v>
                </c:pt>
                <c:pt idx="562">
                  <c:v>40029</c:v>
                </c:pt>
                <c:pt idx="563">
                  <c:v>40030</c:v>
                </c:pt>
                <c:pt idx="564">
                  <c:v>40031</c:v>
                </c:pt>
                <c:pt idx="565">
                  <c:v>40032</c:v>
                </c:pt>
                <c:pt idx="566">
                  <c:v>40035</c:v>
                </c:pt>
                <c:pt idx="567">
                  <c:v>40036</c:v>
                </c:pt>
                <c:pt idx="568">
                  <c:v>40037</c:v>
                </c:pt>
                <c:pt idx="569">
                  <c:v>40038</c:v>
                </c:pt>
                <c:pt idx="570">
                  <c:v>40039</c:v>
                </c:pt>
                <c:pt idx="571">
                  <c:v>40042</c:v>
                </c:pt>
                <c:pt idx="572">
                  <c:v>40043</c:v>
                </c:pt>
                <c:pt idx="573">
                  <c:v>40044</c:v>
                </c:pt>
                <c:pt idx="574">
                  <c:v>40045</c:v>
                </c:pt>
                <c:pt idx="575">
                  <c:v>40046</c:v>
                </c:pt>
                <c:pt idx="576">
                  <c:v>40049</c:v>
                </c:pt>
                <c:pt idx="577">
                  <c:v>40050</c:v>
                </c:pt>
                <c:pt idx="578">
                  <c:v>40051</c:v>
                </c:pt>
                <c:pt idx="579">
                  <c:v>40052</c:v>
                </c:pt>
                <c:pt idx="580">
                  <c:v>40053</c:v>
                </c:pt>
                <c:pt idx="581">
                  <c:v>40056</c:v>
                </c:pt>
                <c:pt idx="582">
                  <c:v>40057</c:v>
                </c:pt>
                <c:pt idx="583">
                  <c:v>40058</c:v>
                </c:pt>
                <c:pt idx="584">
                  <c:v>40059</c:v>
                </c:pt>
                <c:pt idx="585">
                  <c:v>40060</c:v>
                </c:pt>
                <c:pt idx="586">
                  <c:v>40063</c:v>
                </c:pt>
                <c:pt idx="587">
                  <c:v>40064</c:v>
                </c:pt>
                <c:pt idx="588">
                  <c:v>40065</c:v>
                </c:pt>
                <c:pt idx="589">
                  <c:v>40066</c:v>
                </c:pt>
                <c:pt idx="590">
                  <c:v>40067</c:v>
                </c:pt>
                <c:pt idx="591">
                  <c:v>40070</c:v>
                </c:pt>
                <c:pt idx="592">
                  <c:v>40071</c:v>
                </c:pt>
                <c:pt idx="593">
                  <c:v>40072</c:v>
                </c:pt>
                <c:pt idx="594">
                  <c:v>40073</c:v>
                </c:pt>
                <c:pt idx="595">
                  <c:v>40074</c:v>
                </c:pt>
                <c:pt idx="596">
                  <c:v>40077</c:v>
                </c:pt>
                <c:pt idx="597">
                  <c:v>40078</c:v>
                </c:pt>
                <c:pt idx="598">
                  <c:v>40079</c:v>
                </c:pt>
                <c:pt idx="599">
                  <c:v>40080</c:v>
                </c:pt>
                <c:pt idx="600">
                  <c:v>40081</c:v>
                </c:pt>
                <c:pt idx="601">
                  <c:v>40084</c:v>
                </c:pt>
                <c:pt idx="602">
                  <c:v>40085</c:v>
                </c:pt>
                <c:pt idx="603">
                  <c:v>40086</c:v>
                </c:pt>
                <c:pt idx="604">
                  <c:v>40087</c:v>
                </c:pt>
                <c:pt idx="605">
                  <c:v>40088</c:v>
                </c:pt>
                <c:pt idx="606">
                  <c:v>40091</c:v>
                </c:pt>
                <c:pt idx="607">
                  <c:v>40092</c:v>
                </c:pt>
                <c:pt idx="608">
                  <c:v>40093</c:v>
                </c:pt>
                <c:pt idx="609">
                  <c:v>40094</c:v>
                </c:pt>
                <c:pt idx="610">
                  <c:v>40095</c:v>
                </c:pt>
                <c:pt idx="611">
                  <c:v>40098</c:v>
                </c:pt>
                <c:pt idx="612">
                  <c:v>40099</c:v>
                </c:pt>
                <c:pt idx="613">
                  <c:v>40100</c:v>
                </c:pt>
                <c:pt idx="614">
                  <c:v>40101</c:v>
                </c:pt>
                <c:pt idx="615">
                  <c:v>40102</c:v>
                </c:pt>
                <c:pt idx="616">
                  <c:v>40105</c:v>
                </c:pt>
                <c:pt idx="617">
                  <c:v>40106</c:v>
                </c:pt>
                <c:pt idx="618">
                  <c:v>40107</c:v>
                </c:pt>
                <c:pt idx="619">
                  <c:v>40108</c:v>
                </c:pt>
                <c:pt idx="620">
                  <c:v>40109</c:v>
                </c:pt>
                <c:pt idx="621">
                  <c:v>40112</c:v>
                </c:pt>
                <c:pt idx="622">
                  <c:v>40113</c:v>
                </c:pt>
                <c:pt idx="623">
                  <c:v>40114</c:v>
                </c:pt>
                <c:pt idx="624">
                  <c:v>40115</c:v>
                </c:pt>
                <c:pt idx="625">
                  <c:v>40116</c:v>
                </c:pt>
                <c:pt idx="626">
                  <c:v>40119</c:v>
                </c:pt>
                <c:pt idx="627">
                  <c:v>40120</c:v>
                </c:pt>
                <c:pt idx="628">
                  <c:v>40121</c:v>
                </c:pt>
                <c:pt idx="629">
                  <c:v>40122</c:v>
                </c:pt>
                <c:pt idx="630">
                  <c:v>40123</c:v>
                </c:pt>
                <c:pt idx="631">
                  <c:v>40126</c:v>
                </c:pt>
                <c:pt idx="632">
                  <c:v>40127</c:v>
                </c:pt>
                <c:pt idx="633">
                  <c:v>40128</c:v>
                </c:pt>
                <c:pt idx="634">
                  <c:v>40129</c:v>
                </c:pt>
                <c:pt idx="635">
                  <c:v>40130</c:v>
                </c:pt>
                <c:pt idx="636">
                  <c:v>40133</c:v>
                </c:pt>
                <c:pt idx="637">
                  <c:v>40134</c:v>
                </c:pt>
                <c:pt idx="638">
                  <c:v>40135</c:v>
                </c:pt>
                <c:pt idx="639">
                  <c:v>40136</c:v>
                </c:pt>
                <c:pt idx="640">
                  <c:v>40137</c:v>
                </c:pt>
                <c:pt idx="641">
                  <c:v>40140</c:v>
                </c:pt>
                <c:pt idx="642">
                  <c:v>40141</c:v>
                </c:pt>
                <c:pt idx="643">
                  <c:v>40142</c:v>
                </c:pt>
                <c:pt idx="644">
                  <c:v>40143</c:v>
                </c:pt>
                <c:pt idx="645">
                  <c:v>40144</c:v>
                </c:pt>
                <c:pt idx="646">
                  <c:v>40147</c:v>
                </c:pt>
                <c:pt idx="647">
                  <c:v>40148</c:v>
                </c:pt>
                <c:pt idx="648">
                  <c:v>40149</c:v>
                </c:pt>
                <c:pt idx="649">
                  <c:v>40150</c:v>
                </c:pt>
                <c:pt idx="650">
                  <c:v>40151</c:v>
                </c:pt>
                <c:pt idx="651">
                  <c:v>40154</c:v>
                </c:pt>
                <c:pt idx="652">
                  <c:v>40155</c:v>
                </c:pt>
                <c:pt idx="653">
                  <c:v>40156</c:v>
                </c:pt>
                <c:pt idx="654">
                  <c:v>40157</c:v>
                </c:pt>
                <c:pt idx="655">
                  <c:v>40158</c:v>
                </c:pt>
                <c:pt idx="656">
                  <c:v>40161</c:v>
                </c:pt>
                <c:pt idx="657">
                  <c:v>40162</c:v>
                </c:pt>
                <c:pt idx="658">
                  <c:v>40163</c:v>
                </c:pt>
                <c:pt idx="659">
                  <c:v>40164</c:v>
                </c:pt>
                <c:pt idx="660">
                  <c:v>40165</c:v>
                </c:pt>
                <c:pt idx="661">
                  <c:v>40168</c:v>
                </c:pt>
                <c:pt idx="662">
                  <c:v>40169</c:v>
                </c:pt>
                <c:pt idx="663">
                  <c:v>40170</c:v>
                </c:pt>
                <c:pt idx="664">
                  <c:v>40171</c:v>
                </c:pt>
                <c:pt idx="665">
                  <c:v>40172</c:v>
                </c:pt>
                <c:pt idx="666">
                  <c:v>40175</c:v>
                </c:pt>
                <c:pt idx="667">
                  <c:v>40176</c:v>
                </c:pt>
                <c:pt idx="668">
                  <c:v>40177</c:v>
                </c:pt>
                <c:pt idx="669">
                  <c:v>40178</c:v>
                </c:pt>
                <c:pt idx="670">
                  <c:v>40179</c:v>
                </c:pt>
                <c:pt idx="671">
                  <c:v>40182</c:v>
                </c:pt>
                <c:pt idx="672">
                  <c:v>40183</c:v>
                </c:pt>
                <c:pt idx="673">
                  <c:v>40184</c:v>
                </c:pt>
                <c:pt idx="674">
                  <c:v>40185</c:v>
                </c:pt>
                <c:pt idx="675">
                  <c:v>40186</c:v>
                </c:pt>
                <c:pt idx="676">
                  <c:v>40189</c:v>
                </c:pt>
                <c:pt idx="677">
                  <c:v>40190</c:v>
                </c:pt>
                <c:pt idx="678">
                  <c:v>40191</c:v>
                </c:pt>
                <c:pt idx="679">
                  <c:v>40192</c:v>
                </c:pt>
                <c:pt idx="680">
                  <c:v>40193</c:v>
                </c:pt>
                <c:pt idx="681">
                  <c:v>40196</c:v>
                </c:pt>
              </c:strCache>
            </c:strRef>
          </c:cat>
          <c:val>
            <c:numRef>
              <c:f>Aktiekurs!$C$2:$C$683</c:f>
              <c:numCache>
                <c:ptCount val="682"/>
                <c:pt idx="0">
                  <c:v>0.8211640358747828</c:v>
                </c:pt>
                <c:pt idx="1">
                  <c:v>0.8215480814317453</c:v>
                </c:pt>
                <c:pt idx="2">
                  <c:v>0.8219323066007991</c:v>
                </c:pt>
                <c:pt idx="3">
                  <c:v>0.822316711465946</c:v>
                </c:pt>
                <c:pt idx="4">
                  <c:v>0.822701296111227</c:v>
                </c:pt>
                <c:pt idx="5">
                  <c:v>0.8230860606207225</c:v>
                </c:pt>
                <c:pt idx="6">
                  <c:v>0.8234710050785523</c:v>
                </c:pt>
                <c:pt idx="7">
                  <c:v>0.8238561295688752</c:v>
                </c:pt>
                <c:pt idx="8">
                  <c:v>0.8242414341758898</c:v>
                </c:pt>
                <c:pt idx="9">
                  <c:v>0.8246269189838337</c:v>
                </c:pt>
                <c:pt idx="10">
                  <c:v>0.825012584076984</c:v>
                </c:pt>
                <c:pt idx="11">
                  <c:v>0.8253984295396574</c:v>
                </c:pt>
                <c:pt idx="12">
                  <c:v>0.8257844554562098</c:v>
                </c:pt>
                <c:pt idx="13">
                  <c:v>0.8261706619110368</c:v>
                </c:pt>
                <c:pt idx="14">
                  <c:v>0.8265570489885732</c:v>
                </c:pt>
                <c:pt idx="15">
                  <c:v>0.8269436167732934</c:v>
                </c:pt>
                <c:pt idx="16">
                  <c:v>0.8273303653497114</c:v>
                </c:pt>
                <c:pt idx="17">
                  <c:v>0.8277172948023805</c:v>
                </c:pt>
                <c:pt idx="18">
                  <c:v>0.8281044052158939</c:v>
                </c:pt>
                <c:pt idx="19">
                  <c:v>0.8284916966748841</c:v>
                </c:pt>
                <c:pt idx="20">
                  <c:v>0.8288791692640232</c:v>
                </c:pt>
                <c:pt idx="21">
                  <c:v>0.8292668230680228</c:v>
                </c:pt>
                <c:pt idx="22">
                  <c:v>0.8296546581716344</c:v>
                </c:pt>
                <c:pt idx="23">
                  <c:v>0.830042674659649</c:v>
                </c:pt>
                <c:pt idx="24">
                  <c:v>0.8304308726168972</c:v>
                </c:pt>
                <c:pt idx="25">
                  <c:v>0.8308192521282493</c:v>
                </c:pt>
                <c:pt idx="26">
                  <c:v>0.8312078132786153</c:v>
                </c:pt>
                <c:pt idx="27">
                  <c:v>0.8315965561529449</c:v>
                </c:pt>
                <c:pt idx="28">
                  <c:v>0.8319854808362277</c:v>
                </c:pt>
                <c:pt idx="29">
                  <c:v>0.8323745874134928</c:v>
                </c:pt>
                <c:pt idx="30">
                  <c:v>0.8327638759698092</c:v>
                </c:pt>
                <c:pt idx="31">
                  <c:v>0.8331533465902855</c:v>
                </c:pt>
                <c:pt idx="32">
                  <c:v>0.8335429993600705</c:v>
                </c:pt>
                <c:pt idx="33">
                  <c:v>0.8339328343643524</c:v>
                </c:pt>
                <c:pt idx="34">
                  <c:v>0.8343228516883595</c:v>
                </c:pt>
                <c:pt idx="35">
                  <c:v>0.8347130514173599</c:v>
                </c:pt>
                <c:pt idx="36">
                  <c:v>0.8351034336366614</c:v>
                </c:pt>
                <c:pt idx="37">
                  <c:v>0.835493998431612</c:v>
                </c:pt>
                <c:pt idx="38">
                  <c:v>0.8358847458875994</c:v>
                </c:pt>
                <c:pt idx="39">
                  <c:v>0.8362756760900514</c:v>
                </c:pt>
                <c:pt idx="40">
                  <c:v>0.8366667891244356</c:v>
                </c:pt>
                <c:pt idx="41">
                  <c:v>0.8370580850762596</c:v>
                </c:pt>
                <c:pt idx="42">
                  <c:v>0.8374495640310711</c:v>
                </c:pt>
                <c:pt idx="43">
                  <c:v>0.8378412260744577</c:v>
                </c:pt>
                <c:pt idx="44">
                  <c:v>0.8382330712920469</c:v>
                </c:pt>
                <c:pt idx="45">
                  <c:v>0.8386250997695067</c:v>
                </c:pt>
                <c:pt idx="46">
                  <c:v>0.8390173115925447</c:v>
                </c:pt>
                <c:pt idx="47">
                  <c:v>0.8394097068469087</c:v>
                </c:pt>
                <c:pt idx="48">
                  <c:v>0.8398022856183868</c:v>
                </c:pt>
                <c:pt idx="49">
                  <c:v>0.840195047992807</c:v>
                </c:pt>
                <c:pt idx="50">
                  <c:v>0.8405879940560375</c:v>
                </c:pt>
                <c:pt idx="51">
                  <c:v>0.8409811238939867</c:v>
                </c:pt>
                <c:pt idx="52">
                  <c:v>0.8413744375926032</c:v>
                </c:pt>
                <c:pt idx="53">
                  <c:v>0.8417679352378757</c:v>
                </c:pt>
                <c:pt idx="54">
                  <c:v>0.8421616169158332</c:v>
                </c:pt>
                <c:pt idx="55">
                  <c:v>0.842555482712545</c:v>
                </c:pt>
                <c:pt idx="56">
                  <c:v>0.8429495327141203</c:v>
                </c:pt>
                <c:pt idx="57">
                  <c:v>0.8433437670067091</c:v>
                </c:pt>
                <c:pt idx="58">
                  <c:v>0.8437381856765013</c:v>
                </c:pt>
                <c:pt idx="59">
                  <c:v>0.8441327888097272</c:v>
                </c:pt>
                <c:pt idx="60">
                  <c:v>0.8445275764926575</c:v>
                </c:pt>
                <c:pt idx="61">
                  <c:v>0.8449225488116032</c:v>
                </c:pt>
                <c:pt idx="62">
                  <c:v>0.8453177058529157</c:v>
                </c:pt>
                <c:pt idx="63">
                  <c:v>0.8457130477029866</c:v>
                </c:pt>
                <c:pt idx="64">
                  <c:v>0.8461085744482483</c:v>
                </c:pt>
                <c:pt idx="65">
                  <c:v>0.8465042861751733</c:v>
                </c:pt>
                <c:pt idx="66">
                  <c:v>0.8469001829702745</c:v>
                </c:pt>
                <c:pt idx="67">
                  <c:v>0.8472962649201056</c:v>
                </c:pt>
                <c:pt idx="68">
                  <c:v>0.8476925321112604</c:v>
                </c:pt>
                <c:pt idx="69">
                  <c:v>0.8480889846303734</c:v>
                </c:pt>
                <c:pt idx="70">
                  <c:v>0.8484856225641196</c:v>
                </c:pt>
                <c:pt idx="71">
                  <c:v>0.8488824459992146</c:v>
                </c:pt>
                <c:pt idx="72">
                  <c:v>0.8492794550224143</c:v>
                </c:pt>
                <c:pt idx="73">
                  <c:v>0.8496766497205155</c:v>
                </c:pt>
                <c:pt idx="74">
                  <c:v>0.8500740301803553</c:v>
                </c:pt>
                <c:pt idx="75">
                  <c:v>0.8504715964888118</c:v>
                </c:pt>
                <c:pt idx="76">
                  <c:v>0.8508693487328032</c:v>
                </c:pt>
                <c:pt idx="77">
                  <c:v>0.8512672869992888</c:v>
                </c:pt>
                <c:pt idx="78">
                  <c:v>0.8516654113752684</c:v>
                </c:pt>
                <c:pt idx="79">
                  <c:v>0.8520637219477825</c:v>
                </c:pt>
                <c:pt idx="80">
                  <c:v>0.8524622188039123</c:v>
                </c:pt>
                <c:pt idx="81">
                  <c:v>0.8528609020307796</c:v>
                </c:pt>
                <c:pt idx="82">
                  <c:v>0.8532597717155472</c:v>
                </c:pt>
                <c:pt idx="83">
                  <c:v>0.8536588279454186</c:v>
                </c:pt>
                <c:pt idx="84">
                  <c:v>0.8540580708076378</c:v>
                </c:pt>
                <c:pt idx="85">
                  <c:v>0.8544575003894901</c:v>
                </c:pt>
                <c:pt idx="86">
                  <c:v>0.8548571167783011</c:v>
                </c:pt>
                <c:pt idx="87">
                  <c:v>0.8552569200614377</c:v>
                </c:pt>
                <c:pt idx="88">
                  <c:v>0.8556569103263073</c:v>
                </c:pt>
                <c:pt idx="89">
                  <c:v>0.8560570876603584</c:v>
                </c:pt>
                <c:pt idx="90">
                  <c:v>0.8564574521510803</c:v>
                </c:pt>
                <c:pt idx="91">
                  <c:v>0.8568580038860032</c:v>
                </c:pt>
                <c:pt idx="92">
                  <c:v>0.8572587429526984</c:v>
                </c:pt>
                <c:pt idx="93">
                  <c:v>0.857659669438778</c:v>
                </c:pt>
                <c:pt idx="94">
                  <c:v>0.8580607834318951</c:v>
                </c:pt>
                <c:pt idx="95">
                  <c:v>0.8584620850197436</c:v>
                </c:pt>
                <c:pt idx="96">
                  <c:v>0.858863574290059</c:v>
                </c:pt>
                <c:pt idx="97">
                  <c:v>0.8592652513306172</c:v>
                </c:pt>
                <c:pt idx="98">
                  <c:v>0.8596671162292353</c:v>
                </c:pt>
                <c:pt idx="99">
                  <c:v>0.8600691690737718</c:v>
                </c:pt>
                <c:pt idx="100">
                  <c:v>0.860471409952126</c:v>
                </c:pt>
                <c:pt idx="101">
                  <c:v>0.8608738389522383</c:v>
                </c:pt>
                <c:pt idx="102">
                  <c:v>0.8612764561620905</c:v>
                </c:pt>
                <c:pt idx="103">
                  <c:v>0.8616792616697051</c:v>
                </c:pt>
                <c:pt idx="104">
                  <c:v>0.8620822555631461</c:v>
                </c:pt>
                <c:pt idx="105">
                  <c:v>0.8624854379305187</c:v>
                </c:pt>
                <c:pt idx="106">
                  <c:v>0.862888808859969</c:v>
                </c:pt>
                <c:pt idx="107">
                  <c:v>0.8632923684396847</c:v>
                </c:pt>
                <c:pt idx="108">
                  <c:v>0.8636961167578946</c:v>
                </c:pt>
                <c:pt idx="109">
                  <c:v>0.8641000539028686</c:v>
                </c:pt>
                <c:pt idx="110">
                  <c:v>0.8645041799629181</c:v>
                </c:pt>
                <c:pt idx="111">
                  <c:v>0.8649084950263957</c:v>
                </c:pt>
                <c:pt idx="112">
                  <c:v>0.8653129991816952</c:v>
                </c:pt>
                <c:pt idx="113">
                  <c:v>0.8657176925172522</c:v>
                </c:pt>
                <c:pt idx="114">
                  <c:v>0.8661225751215431</c:v>
                </c:pt>
                <c:pt idx="115">
                  <c:v>0.866527647083086</c:v>
                </c:pt>
                <c:pt idx="116">
                  <c:v>0.8669329084904404</c:v>
                </c:pt>
                <c:pt idx="117">
                  <c:v>0.8673383594322069</c:v>
                </c:pt>
                <c:pt idx="118">
                  <c:v>0.867743999997028</c:v>
                </c:pt>
                <c:pt idx="119">
                  <c:v>0.8681498302735874</c:v>
                </c:pt>
                <c:pt idx="120">
                  <c:v>0.8685558503506102</c:v>
                </c:pt>
                <c:pt idx="121">
                  <c:v>0.8689620603168633</c:v>
                </c:pt>
                <c:pt idx="122">
                  <c:v>0.8693684602611547</c:v>
                </c:pt>
                <c:pt idx="123">
                  <c:v>0.8697750502723343</c:v>
                </c:pt>
                <c:pt idx="124">
                  <c:v>0.8701818304392933</c:v>
                </c:pt>
                <c:pt idx="125">
                  <c:v>0.8705888008509647</c:v>
                </c:pt>
                <c:pt idx="126">
                  <c:v>0.8709959615963229</c:v>
                </c:pt>
                <c:pt idx="127">
                  <c:v>0.8714033127643839</c:v>
                </c:pt>
                <c:pt idx="128">
                  <c:v>0.8718108544442055</c:v>
                </c:pt>
                <c:pt idx="129">
                  <c:v>0.8722185867248871</c:v>
                </c:pt>
                <c:pt idx="130">
                  <c:v>0.8726265096955697</c:v>
                </c:pt>
                <c:pt idx="131">
                  <c:v>0.873034623445436</c:v>
                </c:pt>
                <c:pt idx="132">
                  <c:v>0.8734429280637105</c:v>
                </c:pt>
                <c:pt idx="133">
                  <c:v>0.8738514236396593</c:v>
                </c:pt>
                <c:pt idx="134">
                  <c:v>0.8742601102625903</c:v>
                </c:pt>
                <c:pt idx="135">
                  <c:v>0.8746689880218533</c:v>
                </c:pt>
                <c:pt idx="136">
                  <c:v>0.8750780570068397</c:v>
                </c:pt>
                <c:pt idx="137">
                  <c:v>0.8754873173069828</c:v>
                </c:pt>
                <c:pt idx="138">
                  <c:v>0.8758967690117576</c:v>
                </c:pt>
                <c:pt idx="139">
                  <c:v>0.8763064122106812</c:v>
                </c:pt>
                <c:pt idx="140">
                  <c:v>0.8767162469933123</c:v>
                </c:pt>
                <c:pt idx="141">
                  <c:v>0.8771262734492516</c:v>
                </c:pt>
                <c:pt idx="142">
                  <c:v>0.8775364916681418</c:v>
                </c:pt>
                <c:pt idx="143">
                  <c:v>0.8779469017396674</c:v>
                </c:pt>
                <c:pt idx="144">
                  <c:v>0.8783575037535547</c:v>
                </c:pt>
                <c:pt idx="145">
                  <c:v>0.8787682977995723</c:v>
                </c:pt>
                <c:pt idx="146">
                  <c:v>0.8791792839675306</c:v>
                </c:pt>
                <c:pt idx="147">
                  <c:v>0.8795904623472821</c:v>
                </c:pt>
                <c:pt idx="148">
                  <c:v>0.8800018330287211</c:v>
                </c:pt>
                <c:pt idx="149">
                  <c:v>0.8804133961017842</c:v>
                </c:pt>
                <c:pt idx="150">
                  <c:v>0.8808251516564498</c:v>
                </c:pt>
                <c:pt idx="151">
                  <c:v>0.8812370997827387</c:v>
                </c:pt>
                <c:pt idx="152">
                  <c:v>0.8816492405707135</c:v>
                </c:pt>
                <c:pt idx="153">
                  <c:v>0.8820615741104791</c:v>
                </c:pt>
                <c:pt idx="154">
                  <c:v>0.8824741004921826</c:v>
                </c:pt>
                <c:pt idx="155">
                  <c:v>0.8828868198060129</c:v>
                </c:pt>
                <c:pt idx="156">
                  <c:v>0.8832997321422016</c:v>
                </c:pt>
                <c:pt idx="157">
                  <c:v>0.8837128375910221</c:v>
                </c:pt>
                <c:pt idx="158">
                  <c:v>0.8841261362427902</c:v>
                </c:pt>
                <c:pt idx="159">
                  <c:v>0.8845396281878639</c:v>
                </c:pt>
                <c:pt idx="160">
                  <c:v>0.8849533135166434</c:v>
                </c:pt>
                <c:pt idx="161">
                  <c:v>0.8853671923195713</c:v>
                </c:pt>
                <c:pt idx="162">
                  <c:v>0.8857812646871323</c:v>
                </c:pt>
                <c:pt idx="163">
                  <c:v>0.8861955307098536</c:v>
                </c:pt>
                <c:pt idx="164">
                  <c:v>0.8866099904783047</c:v>
                </c:pt>
                <c:pt idx="165">
                  <c:v>0.8870246440830976</c:v>
                </c:pt>
                <c:pt idx="166">
                  <c:v>0.8874394916148862</c:v>
                </c:pt>
                <c:pt idx="167">
                  <c:v>0.8878545331643675</c:v>
                </c:pt>
                <c:pt idx="168">
                  <c:v>0.8882697688222801</c:v>
                </c:pt>
                <c:pt idx="169">
                  <c:v>0.8886851986794059</c:v>
                </c:pt>
                <c:pt idx="170">
                  <c:v>0.8891008228265685</c:v>
                </c:pt>
                <c:pt idx="171">
                  <c:v>0.8895166413546346</c:v>
                </c:pt>
                <c:pt idx="172">
                  <c:v>0.8899326543545129</c:v>
                </c:pt>
                <c:pt idx="173">
                  <c:v>0.8903488619171548</c:v>
                </c:pt>
                <c:pt idx="174">
                  <c:v>0.8907652641335543</c:v>
                </c:pt>
                <c:pt idx="175">
                  <c:v>0.891181861094748</c:v>
                </c:pt>
                <c:pt idx="176">
                  <c:v>0.8915986528918148</c:v>
                </c:pt>
                <c:pt idx="177">
                  <c:v>0.8920156396158766</c:v>
                </c:pt>
                <c:pt idx="178">
                  <c:v>0.8924328213580976</c:v>
                </c:pt>
                <c:pt idx="179">
                  <c:v>0.8928501982096848</c:v>
                </c:pt>
                <c:pt idx="180">
                  <c:v>0.8932677702618878</c:v>
                </c:pt>
                <c:pt idx="181">
                  <c:v>0.8936855376059987</c:v>
                </c:pt>
                <c:pt idx="182">
                  <c:v>0.8941035003333526</c:v>
                </c:pt>
                <c:pt idx="183">
                  <c:v>0.8945216585353272</c:v>
                </c:pt>
                <c:pt idx="184">
                  <c:v>0.8949400123033429</c:v>
                </c:pt>
                <c:pt idx="185">
                  <c:v>0.8953585617288627</c:v>
                </c:pt>
                <c:pt idx="186">
                  <c:v>0.8957773069033929</c:v>
                </c:pt>
                <c:pt idx="187">
                  <c:v>0.896196247918482</c:v>
                </c:pt>
                <c:pt idx="188">
                  <c:v>0.8966153848657216</c:v>
                </c:pt>
                <c:pt idx="189">
                  <c:v>0.897034717836746</c:v>
                </c:pt>
                <c:pt idx="190">
                  <c:v>0.8974542469232327</c:v>
                </c:pt>
                <c:pt idx="191">
                  <c:v>0.8978739722169017</c:v>
                </c:pt>
                <c:pt idx="192">
                  <c:v>0.898293893809516</c:v>
                </c:pt>
                <c:pt idx="193">
                  <c:v>0.8987140117928815</c:v>
                </c:pt>
                <c:pt idx="194">
                  <c:v>0.8991343262588471</c:v>
                </c:pt>
                <c:pt idx="195">
                  <c:v>0.8995548372993049</c:v>
                </c:pt>
                <c:pt idx="196">
                  <c:v>0.8999755450061893</c:v>
                </c:pt>
                <c:pt idx="197">
                  <c:v>0.9003964494714783</c:v>
                </c:pt>
                <c:pt idx="198">
                  <c:v>0.9008175507871928</c:v>
                </c:pt>
                <c:pt idx="199">
                  <c:v>0.9012388490453965</c:v>
                </c:pt>
                <c:pt idx="200">
                  <c:v>0.9016603443381964</c:v>
                </c:pt>
                <c:pt idx="201">
                  <c:v>0.9020820367577426</c:v>
                </c:pt>
                <c:pt idx="202">
                  <c:v>0.902503926396228</c:v>
                </c:pt>
                <c:pt idx="203">
                  <c:v>0.902926013345889</c:v>
                </c:pt>
                <c:pt idx="204">
                  <c:v>0.9033482976990047</c:v>
                </c:pt>
                <c:pt idx="205">
                  <c:v>0.9037707795478978</c:v>
                </c:pt>
                <c:pt idx="206">
                  <c:v>0.9041934589849339</c:v>
                </c:pt>
                <c:pt idx="207">
                  <c:v>0.9046163361025219</c:v>
                </c:pt>
                <c:pt idx="208">
                  <c:v>0.9050394109931139</c:v>
                </c:pt>
                <c:pt idx="209">
                  <c:v>0.9054626837492052</c:v>
                </c:pt>
                <c:pt idx="210">
                  <c:v>0.9058861544633345</c:v>
                </c:pt>
                <c:pt idx="211">
                  <c:v>0.9063098232280836</c:v>
                </c:pt>
                <c:pt idx="212">
                  <c:v>0.9067336901360776</c:v>
                </c:pt>
                <c:pt idx="213">
                  <c:v>0.9071577552799851</c:v>
                </c:pt>
                <c:pt idx="214">
                  <c:v>0.9075820187525179</c:v>
                </c:pt>
                <c:pt idx="215">
                  <c:v>0.9080064806464312</c:v>
                </c:pt>
                <c:pt idx="216">
                  <c:v>0.9084311410545236</c:v>
                </c:pt>
                <c:pt idx="217">
                  <c:v>0.908856000069637</c:v>
                </c:pt>
                <c:pt idx="218">
                  <c:v>0.9092810577846567</c:v>
                </c:pt>
                <c:pt idx="219">
                  <c:v>0.9097063142925118</c:v>
                </c:pt>
                <c:pt idx="220">
                  <c:v>0.9101317696861745</c:v>
                </c:pt>
                <c:pt idx="221">
                  <c:v>0.9105574240586605</c:v>
                </c:pt>
                <c:pt idx="222">
                  <c:v>0.9109832775030291</c:v>
                </c:pt>
                <c:pt idx="223">
                  <c:v>0.9114093301123831</c:v>
                </c:pt>
                <c:pt idx="224">
                  <c:v>0.9118355819798689</c:v>
                </c:pt>
                <c:pt idx="225">
                  <c:v>0.9122620331986764</c:v>
                </c:pt>
                <c:pt idx="226">
                  <c:v>0.9126886838620389</c:v>
                </c:pt>
                <c:pt idx="227">
                  <c:v>0.9131155340632338</c:v>
                </c:pt>
                <c:pt idx="228">
                  <c:v>0.9135425838955815</c:v>
                </c:pt>
                <c:pt idx="229">
                  <c:v>0.9139698334524466</c:v>
                </c:pt>
                <c:pt idx="230">
                  <c:v>0.9143972828272371</c:v>
                </c:pt>
                <c:pt idx="231">
                  <c:v>0.9148249321134047</c:v>
                </c:pt>
                <c:pt idx="232">
                  <c:v>0.9152527814044447</c:v>
                </c:pt>
                <c:pt idx="233">
                  <c:v>0.9156808307938964</c:v>
                </c:pt>
                <c:pt idx="234">
                  <c:v>0.9161090803753427</c:v>
                </c:pt>
                <c:pt idx="235">
                  <c:v>0.91653753024241</c:v>
                </c:pt>
                <c:pt idx="236">
                  <c:v>0.9169661804887691</c:v>
                </c:pt>
                <c:pt idx="237">
                  <c:v>0.917395031208134</c:v>
                </c:pt>
                <c:pt idx="238">
                  <c:v>0.917824082494263</c:v>
                </c:pt>
                <c:pt idx="239">
                  <c:v>0.9182533344409578</c:v>
                </c:pt>
                <c:pt idx="240">
                  <c:v>0.9186827871420643</c:v>
                </c:pt>
                <c:pt idx="241">
                  <c:v>0.9191124406914722</c:v>
                </c:pt>
                <c:pt idx="242">
                  <c:v>0.9195422951831153</c:v>
                </c:pt>
                <c:pt idx="243">
                  <c:v>0.9199723507109708</c:v>
                </c:pt>
                <c:pt idx="244">
                  <c:v>0.9204026073690604</c:v>
                </c:pt>
                <c:pt idx="245">
                  <c:v>0.9208330652514495</c:v>
                </c:pt>
                <c:pt idx="246">
                  <c:v>0.9212637244522475</c:v>
                </c:pt>
                <c:pt idx="247">
                  <c:v>0.9216945850656079</c:v>
                </c:pt>
                <c:pt idx="248">
                  <c:v>0.9221256471857282</c:v>
                </c:pt>
                <c:pt idx="249">
                  <c:v>0.92255691090685</c:v>
                </c:pt>
                <c:pt idx="250">
                  <c:v>0.9229883763232589</c:v>
                </c:pt>
                <c:pt idx="251">
                  <c:v>0.9234200435292846</c:v>
                </c:pt>
                <c:pt idx="252">
                  <c:v>0.9238519126193011</c:v>
                </c:pt>
                <c:pt idx="253">
                  <c:v>0.9242839836877262</c:v>
                </c:pt>
                <c:pt idx="254">
                  <c:v>0.9247162568290221</c:v>
                </c:pt>
                <c:pt idx="255">
                  <c:v>0.9251487321376951</c:v>
                </c:pt>
                <c:pt idx="256">
                  <c:v>0.9255814097082957</c:v>
                </c:pt>
                <c:pt idx="257">
                  <c:v>0.9260142896354188</c:v>
                </c:pt>
                <c:pt idx="258">
                  <c:v>0.9264473720137031</c:v>
                </c:pt>
                <c:pt idx="259">
                  <c:v>0.926880656937832</c:v>
                </c:pt>
                <c:pt idx="260">
                  <c:v>0.9273141445025329</c:v>
                </c:pt>
                <c:pt idx="261">
                  <c:v>0.9277478348025778</c:v>
                </c:pt>
                <c:pt idx="262">
                  <c:v>0.9281817279327828</c:v>
                </c:pt>
                <c:pt idx="263">
                  <c:v>0.9286158239880082</c:v>
                </c:pt>
                <c:pt idx="264">
                  <c:v>0.9290501230631592</c:v>
                </c:pt>
                <c:pt idx="265">
                  <c:v>0.9294846252531846</c:v>
                </c:pt>
                <c:pt idx="266">
                  <c:v>0.9299193306530785</c:v>
                </c:pt>
                <c:pt idx="267">
                  <c:v>0.9303542393578788</c:v>
                </c:pt>
                <c:pt idx="268">
                  <c:v>0.9307893514626678</c:v>
                </c:pt>
                <c:pt idx="269">
                  <c:v>0.9312246670625728</c:v>
                </c:pt>
                <c:pt idx="270">
                  <c:v>0.931660186252765</c:v>
                </c:pt>
                <c:pt idx="271">
                  <c:v>0.9320959091284606</c:v>
                </c:pt>
                <c:pt idx="272">
                  <c:v>0.93253183578492</c:v>
                </c:pt>
                <c:pt idx="273">
                  <c:v>0.9329679663174484</c:v>
                </c:pt>
                <c:pt idx="274">
                  <c:v>0.9334043008213954</c:v>
                </c:pt>
                <c:pt idx="275">
                  <c:v>0.9338408393921551</c:v>
                </c:pt>
                <c:pt idx="276">
                  <c:v>0.9342775821251665</c:v>
                </c:pt>
                <c:pt idx="277">
                  <c:v>0.9347145291159131</c:v>
                </c:pt>
                <c:pt idx="278">
                  <c:v>0.9351516804599229</c:v>
                </c:pt>
                <c:pt idx="279">
                  <c:v>0.9355890362527689</c:v>
                </c:pt>
                <c:pt idx="280">
                  <c:v>0.9360265965900685</c:v>
                </c:pt>
                <c:pt idx="281">
                  <c:v>0.9364643615674839</c:v>
                </c:pt>
                <c:pt idx="282">
                  <c:v>0.9369023312807222</c:v>
                </c:pt>
                <c:pt idx="283">
                  <c:v>0.9373405058255351</c:v>
                </c:pt>
                <c:pt idx="284">
                  <c:v>0.937778885297719</c:v>
                </c:pt>
                <c:pt idx="285">
                  <c:v>0.9382174697931154</c:v>
                </c:pt>
                <c:pt idx="286">
                  <c:v>0.9386562594076103</c:v>
                </c:pt>
                <c:pt idx="287">
                  <c:v>0.9390952542371348</c:v>
                </c:pt>
                <c:pt idx="288">
                  <c:v>0.9395344543776647</c:v>
                </c:pt>
                <c:pt idx="289">
                  <c:v>0.9399738599252208</c:v>
                </c:pt>
                <c:pt idx="290">
                  <c:v>0.9404134709758686</c:v>
                </c:pt>
                <c:pt idx="291">
                  <c:v>0.9408532876257187</c:v>
                </c:pt>
                <c:pt idx="292">
                  <c:v>0.9412933099709269</c:v>
                </c:pt>
                <c:pt idx="293">
                  <c:v>0.9417335381076933</c:v>
                </c:pt>
                <c:pt idx="294">
                  <c:v>0.9421739721322637</c:v>
                </c:pt>
                <c:pt idx="295">
                  <c:v>0.9426146121409285</c:v>
                </c:pt>
                <c:pt idx="296">
                  <c:v>0.9430554582300231</c:v>
                </c:pt>
                <c:pt idx="297">
                  <c:v>0.9434965104959283</c:v>
                </c:pt>
                <c:pt idx="298">
                  <c:v>0.9439377690350697</c:v>
                </c:pt>
                <c:pt idx="299">
                  <c:v>0.944379233943918</c:v>
                </c:pt>
                <c:pt idx="300">
                  <c:v>0.9448209053189891</c:v>
                </c:pt>
                <c:pt idx="301">
                  <c:v>0.945262783256844</c:v>
                </c:pt>
                <c:pt idx="302">
                  <c:v>0.9457048678540889</c:v>
                </c:pt>
                <c:pt idx="303">
                  <c:v>0.9461471592073752</c:v>
                </c:pt>
                <c:pt idx="304">
                  <c:v>0.9465896574133995</c:v>
                </c:pt>
                <c:pt idx="305">
                  <c:v>0.9470323625689034</c:v>
                </c:pt>
                <c:pt idx="306">
                  <c:v>0.9474752747706742</c:v>
                </c:pt>
                <c:pt idx="307">
                  <c:v>0.9479183941155439</c:v>
                </c:pt>
                <c:pt idx="308">
                  <c:v>0.9483617207003903</c:v>
                </c:pt>
                <c:pt idx="309">
                  <c:v>0.9488052546221362</c:v>
                </c:pt>
                <c:pt idx="310">
                  <c:v>0.9492489959777498</c:v>
                </c:pt>
                <c:pt idx="311">
                  <c:v>0.9496929448642447</c:v>
                </c:pt>
                <c:pt idx="312">
                  <c:v>0.9501200145953691</c:v>
                </c:pt>
                <c:pt idx="313">
                  <c:v>0.95054727637652</c:v>
                </c:pt>
                <c:pt idx="314">
                  <c:v>0.9509747302940609</c:v>
                </c:pt>
                <c:pt idx="315">
                  <c:v>0.951402376434394</c:v>
                </c:pt>
                <c:pt idx="316">
                  <c:v>0.9518302148839605</c:v>
                </c:pt>
                <c:pt idx="317">
                  <c:v>0.9522582457292403</c:v>
                </c:pt>
                <c:pt idx="318">
                  <c:v>0.9526864690567525</c:v>
                </c:pt>
                <c:pt idx="319">
                  <c:v>0.9531148849530547</c:v>
                </c:pt>
                <c:pt idx="320">
                  <c:v>0.9535434935047438</c:v>
                </c:pt>
                <c:pt idx="321">
                  <c:v>0.9539722947984552</c:v>
                </c:pt>
                <c:pt idx="322">
                  <c:v>0.9544012889208638</c:v>
                </c:pt>
                <c:pt idx="323">
                  <c:v>0.9548304759586832</c:v>
                </c:pt>
                <c:pt idx="324">
                  <c:v>0.9552598559986659</c:v>
                </c:pt>
                <c:pt idx="325">
                  <c:v>0.9556894291276035</c:v>
                </c:pt>
                <c:pt idx="326">
                  <c:v>0.9561191954323266</c:v>
                </c:pt>
                <c:pt idx="327">
                  <c:v>0.956549154999705</c:v>
                </c:pt>
                <c:pt idx="328">
                  <c:v>0.9569793079166475</c:v>
                </c:pt>
                <c:pt idx="329">
                  <c:v>0.9574096542701018</c:v>
                </c:pt>
                <c:pt idx="330">
                  <c:v>0.9578401941470549</c:v>
                </c:pt>
                <c:pt idx="331">
                  <c:v>0.9582709276345328</c:v>
                </c:pt>
                <c:pt idx="332">
                  <c:v>0.9587018548196007</c:v>
                </c:pt>
                <c:pt idx="333">
                  <c:v>0.959132975789363</c:v>
                </c:pt>
                <c:pt idx="334">
                  <c:v>0.9595642906309632</c:v>
                </c:pt>
                <c:pt idx="335">
                  <c:v>0.9599957994315839</c:v>
                </c:pt>
                <c:pt idx="336">
                  <c:v>0.9604275022784471</c:v>
                </c:pt>
                <c:pt idx="337">
                  <c:v>0.9608593992588139</c:v>
                </c:pt>
                <c:pt idx="338">
                  <c:v>0.9612914904599847</c:v>
                </c:pt>
                <c:pt idx="339">
                  <c:v>0.9617237759692991</c:v>
                </c:pt>
                <c:pt idx="340">
                  <c:v>0.962156255874136</c:v>
                </c:pt>
                <c:pt idx="341">
                  <c:v>0.9625889302619136</c:v>
                </c:pt>
                <c:pt idx="342">
                  <c:v>0.9630217992200895</c:v>
                </c:pt>
                <c:pt idx="343">
                  <c:v>0.9634548628361603</c:v>
                </c:pt>
                <c:pt idx="344">
                  <c:v>0.9638881211976624</c:v>
                </c:pt>
                <c:pt idx="345">
                  <c:v>0.9643215743921713</c:v>
                </c:pt>
                <c:pt idx="346">
                  <c:v>0.9647552225073017</c:v>
                </c:pt>
                <c:pt idx="347">
                  <c:v>0.9651890656307083</c:v>
                </c:pt>
                <c:pt idx="348">
                  <c:v>0.9656231038500845</c:v>
                </c:pt>
                <c:pt idx="349">
                  <c:v>0.9660573372531638</c:v>
                </c:pt>
                <c:pt idx="350">
                  <c:v>0.9664917659277187</c:v>
                </c:pt>
                <c:pt idx="351">
                  <c:v>0.9669263899615612</c:v>
                </c:pt>
                <c:pt idx="352">
                  <c:v>0.967361209442543</c:v>
                </c:pt>
                <c:pt idx="353">
                  <c:v>0.9677962244585552</c:v>
                </c:pt>
                <c:pt idx="354">
                  <c:v>0.9682314350975284</c:v>
                </c:pt>
                <c:pt idx="355">
                  <c:v>0.9686668414474328</c:v>
                </c:pt>
                <c:pt idx="356">
                  <c:v>0.9691024435962781</c:v>
                </c:pt>
                <c:pt idx="357">
                  <c:v>0.9695382416321136</c:v>
                </c:pt>
                <c:pt idx="358">
                  <c:v>0.9699742356430282</c:v>
                </c:pt>
                <c:pt idx="359">
                  <c:v>0.9704104257171504</c:v>
                </c:pt>
                <c:pt idx="360">
                  <c:v>0.9708468119426483</c:v>
                </c:pt>
                <c:pt idx="361">
                  <c:v>0.9712833944077298</c:v>
                </c:pt>
                <c:pt idx="362">
                  <c:v>0.9717201732006423</c:v>
                </c:pt>
                <c:pt idx="363">
                  <c:v>0.9721571484096729</c:v>
                </c:pt>
                <c:pt idx="364">
                  <c:v>0.9725943201231485</c:v>
                </c:pt>
                <c:pt idx="365">
                  <c:v>0.9730316884294357</c:v>
                </c:pt>
                <c:pt idx="366">
                  <c:v>0.9734692534169407</c:v>
                </c:pt>
                <c:pt idx="367">
                  <c:v>0.9739070151741096</c:v>
                </c:pt>
                <c:pt idx="368">
                  <c:v>0.9743449737894282</c:v>
                </c:pt>
                <c:pt idx="369">
                  <c:v>0.9747831293514221</c:v>
                </c:pt>
                <c:pt idx="370">
                  <c:v>0.9752214819486568</c:v>
                </c:pt>
                <c:pt idx="371">
                  <c:v>0.9756600316697375</c:v>
                </c:pt>
                <c:pt idx="372">
                  <c:v>0.9760987786033093</c:v>
                </c:pt>
                <c:pt idx="373">
                  <c:v>0.9765377228380573</c:v>
                </c:pt>
                <c:pt idx="374">
                  <c:v>0.9769768644627062</c:v>
                </c:pt>
                <c:pt idx="375">
                  <c:v>0.9774162035660208</c:v>
                </c:pt>
                <c:pt idx="376">
                  <c:v>0.9778557402368058</c:v>
                </c:pt>
                <c:pt idx="377">
                  <c:v>0.9782954745639056</c:v>
                </c:pt>
                <c:pt idx="378">
                  <c:v>0.9787354066362051</c:v>
                </c:pt>
                <c:pt idx="379">
                  <c:v>0.9791755365426285</c:v>
                </c:pt>
                <c:pt idx="380">
                  <c:v>0.9796158643721404</c:v>
                </c:pt>
                <c:pt idx="381">
                  <c:v>0.9800563902137454</c:v>
                </c:pt>
                <c:pt idx="382">
                  <c:v>0.9804971141564879</c:v>
                </c:pt>
                <c:pt idx="383">
                  <c:v>0.9809380362894525</c:v>
                </c:pt>
                <c:pt idx="384">
                  <c:v>0.981379156701764</c:v>
                </c:pt>
                <c:pt idx="385">
                  <c:v>0.981820475482587</c:v>
                </c:pt>
                <c:pt idx="386">
                  <c:v>0.9822619927211264</c:v>
                </c:pt>
                <c:pt idx="387">
                  <c:v>0.982703708506627</c:v>
                </c:pt>
                <c:pt idx="388">
                  <c:v>0.983145622928374</c:v>
                </c:pt>
                <c:pt idx="389">
                  <c:v>0.9835877360756926</c:v>
                </c:pt>
                <c:pt idx="390">
                  <c:v>0.9840300480379481</c:v>
                </c:pt>
                <c:pt idx="391">
                  <c:v>0.9844725589045462</c:v>
                </c:pt>
                <c:pt idx="392">
                  <c:v>0.9849152687649325</c:v>
                </c:pt>
                <c:pt idx="393">
                  <c:v>0.9853581777085931</c:v>
                </c:pt>
                <c:pt idx="394">
                  <c:v>0.9858012858250543</c:v>
                </c:pt>
                <c:pt idx="395">
                  <c:v>0.9862445932038826</c:v>
                </c:pt>
                <c:pt idx="396">
                  <c:v>0.9866880999346846</c:v>
                </c:pt>
                <c:pt idx="397">
                  <c:v>0.9871318061071076</c:v>
                </c:pt>
                <c:pt idx="398">
                  <c:v>0.9875757118108388</c:v>
                </c:pt>
                <c:pt idx="399">
                  <c:v>0.988019817135606</c:v>
                </c:pt>
                <c:pt idx="400">
                  <c:v>0.9884641221711773</c:v>
                </c:pt>
                <c:pt idx="401">
                  <c:v>0.988908627007361</c:v>
                </c:pt>
                <c:pt idx="402">
                  <c:v>0.9893533317340062</c:v>
                </c:pt>
                <c:pt idx="403">
                  <c:v>0.9897982364410018</c:v>
                </c:pt>
                <c:pt idx="404">
                  <c:v>0.9902433412182777</c:v>
                </c:pt>
                <c:pt idx="405">
                  <c:v>0.9906886461558039</c:v>
                </c:pt>
                <c:pt idx="406">
                  <c:v>0.991134151343591</c:v>
                </c:pt>
                <c:pt idx="407">
                  <c:v>0.9915798568716898</c:v>
                </c:pt>
                <c:pt idx="408">
                  <c:v>0.9920257628301922</c:v>
                </c:pt>
                <c:pt idx="409">
                  <c:v>0.9924718693092299</c:v>
                </c:pt>
                <c:pt idx="410">
                  <c:v>0.9929181763989757</c:v>
                </c:pt>
                <c:pt idx="411">
                  <c:v>0.9933646841896426</c:v>
                </c:pt>
                <c:pt idx="412">
                  <c:v>0.9938113927714843</c:v>
                </c:pt>
                <c:pt idx="413">
                  <c:v>0.994258302234795</c:v>
                </c:pt>
                <c:pt idx="414">
                  <c:v>0.9947054126699097</c:v>
                </c:pt>
                <c:pt idx="415">
                  <c:v>0.9951527241672039</c:v>
                </c:pt>
                <c:pt idx="416">
                  <c:v>0.9956002368170936</c:v>
                </c:pt>
                <c:pt idx="417">
                  <c:v>0.9960479507100358</c:v>
                </c:pt>
                <c:pt idx="418">
                  <c:v>0.9964958659365278</c:v>
                </c:pt>
                <c:pt idx="419">
                  <c:v>0.9969439825871079</c:v>
                </c:pt>
                <c:pt idx="420">
                  <c:v>0.997392300752355</c:v>
                </c:pt>
                <c:pt idx="421">
                  <c:v>0.9978408205228886</c:v>
                </c:pt>
                <c:pt idx="422">
                  <c:v>0.998289541989369</c:v>
                </c:pt>
                <c:pt idx="423">
                  <c:v>0.9987384652424977</c:v>
                </c:pt>
                <c:pt idx="424">
                  <c:v>0.9991875903730162</c:v>
                </c:pt>
                <c:pt idx="425">
                  <c:v>0.9996369174717075</c:v>
                </c:pt>
                <c:pt idx="426">
                  <c:v>1.000086446629395</c:v>
                </c:pt>
                <c:pt idx="427">
                  <c:v>1.0005361779369433</c:v>
                </c:pt>
                <c:pt idx="428">
                  <c:v>1.0009861114852576</c:v>
                </c:pt>
                <c:pt idx="429">
                  <c:v>1.001436247365284</c:v>
                </c:pt>
                <c:pt idx="430">
                  <c:v>1.0018865856680095</c:v>
                </c:pt>
                <c:pt idx="431">
                  <c:v>1.002337126484462</c:v>
                </c:pt>
                <c:pt idx="432">
                  <c:v>1.0027878699057107</c:v>
                </c:pt>
                <c:pt idx="433">
                  <c:v>1.0032388160228651</c:v>
                </c:pt>
                <c:pt idx="434">
                  <c:v>1.003689964927076</c:v>
                </c:pt>
                <c:pt idx="435">
                  <c:v>1.0041413167095357</c:v>
                </c:pt>
                <c:pt idx="436">
                  <c:v>1.0045928714614765</c:v>
                </c:pt>
                <c:pt idx="437">
                  <c:v>1.0050446292741724</c:v>
                </c:pt>
                <c:pt idx="438">
                  <c:v>1.0054965902389381</c:v>
                </c:pt>
                <c:pt idx="439">
                  <c:v>1.00594875444713</c:v>
                </c:pt>
                <c:pt idx="440">
                  <c:v>1.0064011219901448</c:v>
                </c:pt>
                <c:pt idx="441">
                  <c:v>1.0068536929594205</c:v>
                </c:pt>
                <c:pt idx="442">
                  <c:v>1.0073064674464367</c:v>
                </c:pt>
                <c:pt idx="443">
                  <c:v>1.0077594455427137</c:v>
                </c:pt>
                <c:pt idx="444">
                  <c:v>1.0082126273398129</c:v>
                </c:pt>
                <c:pt idx="445">
                  <c:v>1.008666012929337</c:v>
                </c:pt>
                <c:pt idx="446">
                  <c:v>1.00911960240293</c:v>
                </c:pt>
                <c:pt idx="447">
                  <c:v>1.0095733958522772</c:v>
                </c:pt>
                <c:pt idx="448">
                  <c:v>1.0100273933691049</c:v>
                </c:pt>
                <c:pt idx="449">
                  <c:v>1.0104815950451804</c:v>
                </c:pt>
                <c:pt idx="450">
                  <c:v>1.0109360009723127</c:v>
                </c:pt>
                <c:pt idx="451">
                  <c:v>1.011390611242352</c:v>
                </c:pt>
                <c:pt idx="452">
                  <c:v>1.0118454259471898</c:v>
                </c:pt>
                <c:pt idx="453">
                  <c:v>1.012300445178759</c:v>
                </c:pt>
                <c:pt idx="454">
                  <c:v>1.0127556690290334</c:v>
                </c:pt>
                <c:pt idx="455">
                  <c:v>1.0132110975900288</c:v>
                </c:pt>
                <c:pt idx="456">
                  <c:v>1.0136667309538019</c:v>
                </c:pt>
                <c:pt idx="457">
                  <c:v>1.014122569212451</c:v>
                </c:pt>
                <c:pt idx="458">
                  <c:v>1.0145786124581155</c:v>
                </c:pt>
                <c:pt idx="459">
                  <c:v>1.015034860782977</c:v>
                </c:pt>
                <c:pt idx="460">
                  <c:v>1.0154913142792579</c:v>
                </c:pt>
                <c:pt idx="461">
                  <c:v>1.015947973039222</c:v>
                </c:pt>
                <c:pt idx="462">
                  <c:v>1.016404837155175</c:v>
                </c:pt>
                <c:pt idx="463">
                  <c:v>1.016861906719464</c:v>
                </c:pt>
                <c:pt idx="464">
                  <c:v>1.0173191818244773</c:v>
                </c:pt>
                <c:pt idx="465">
                  <c:v>1.0177766625626454</c:v>
                </c:pt>
                <c:pt idx="466">
                  <c:v>1.0182343490264398</c:v>
                </c:pt>
                <c:pt idx="467">
                  <c:v>1.0186922413083737</c:v>
                </c:pt>
                <c:pt idx="468">
                  <c:v>1.019150339501002</c:v>
                </c:pt>
                <c:pt idx="469">
                  <c:v>1.0196086436969212</c:v>
                </c:pt>
                <c:pt idx="470">
                  <c:v>1.0200671539887693</c:v>
                </c:pt>
                <c:pt idx="471">
                  <c:v>1.0205258704692262</c:v>
                </c:pt>
                <c:pt idx="472">
                  <c:v>1.0209847932310132</c:v>
                </c:pt>
                <c:pt idx="473">
                  <c:v>1.0214439223668936</c:v>
                </c:pt>
                <c:pt idx="474">
                  <c:v>1.0219032579696723</c:v>
                </c:pt>
                <c:pt idx="475">
                  <c:v>1.0223628001321958</c:v>
                </c:pt>
                <c:pt idx="476">
                  <c:v>1.0228225489473526</c:v>
                </c:pt>
                <c:pt idx="477">
                  <c:v>1.0232825045080727</c:v>
                </c:pt>
                <c:pt idx="478">
                  <c:v>1.023742666907328</c:v>
                </c:pt>
                <c:pt idx="479">
                  <c:v>1.0242030362381322</c:v>
                </c:pt>
                <c:pt idx="480">
                  <c:v>1.024663612593541</c:v>
                </c:pt>
                <c:pt idx="481">
                  <c:v>1.0251243960666518</c:v>
                </c:pt>
                <c:pt idx="482">
                  <c:v>1.0255853867506037</c:v>
                </c:pt>
                <c:pt idx="483">
                  <c:v>1.026046584738578</c:v>
                </c:pt>
                <c:pt idx="484">
                  <c:v>1.0265079901237977</c:v>
                </c:pt>
                <c:pt idx="485">
                  <c:v>1.0269696029995277</c:v>
                </c:pt>
                <c:pt idx="486">
                  <c:v>1.027431423459075</c:v>
                </c:pt>
                <c:pt idx="487">
                  <c:v>1.0278934515957883</c:v>
                </c:pt>
                <c:pt idx="488">
                  <c:v>1.0283556875030586</c:v>
                </c:pt>
                <c:pt idx="489">
                  <c:v>1.0288181312743188</c:v>
                </c:pt>
                <c:pt idx="490">
                  <c:v>1.0292807830030437</c:v>
                </c:pt>
                <c:pt idx="491">
                  <c:v>1.0297436427827502</c:v>
                </c:pt>
                <c:pt idx="492">
                  <c:v>1.0302067107069972</c:v>
                </c:pt>
                <c:pt idx="493">
                  <c:v>1.0306699868693858</c:v>
                </c:pt>
                <c:pt idx="494">
                  <c:v>1.0311334713635592</c:v>
                </c:pt>
                <c:pt idx="495">
                  <c:v>1.0315971642832023</c:v>
                </c:pt>
                <c:pt idx="496">
                  <c:v>1.0320610657220426</c:v>
                </c:pt>
                <c:pt idx="497">
                  <c:v>1.0325251757738498</c:v>
                </c:pt>
                <c:pt idx="498">
                  <c:v>1.0329894945324356</c:v>
                </c:pt>
                <c:pt idx="499">
                  <c:v>1.0334540220916535</c:v>
                </c:pt>
                <c:pt idx="500">
                  <c:v>1.0339187585453997</c:v>
                </c:pt>
                <c:pt idx="501">
                  <c:v>1.0343837039876127</c:v>
                </c:pt>
                <c:pt idx="502">
                  <c:v>1.0348488585122728</c:v>
                </c:pt>
                <c:pt idx="503">
                  <c:v>1.035314222213403</c:v>
                </c:pt>
                <c:pt idx="504">
                  <c:v>1.0357797951850682</c:v>
                </c:pt>
                <c:pt idx="505">
                  <c:v>1.036245577521376</c:v>
                </c:pt>
                <c:pt idx="506">
                  <c:v>1.0367115693164757</c:v>
                </c:pt>
                <c:pt idx="507">
                  <c:v>1.0371777706645597</c:v>
                </c:pt>
                <c:pt idx="508">
                  <c:v>1.0376441816598623</c:v>
                </c:pt>
                <c:pt idx="509">
                  <c:v>1.03811080239666</c:v>
                </c:pt>
                <c:pt idx="510">
                  <c:v>1.0385776329692724</c:v>
                </c:pt>
                <c:pt idx="511">
                  <c:v>1.0390446734720609</c:v>
                </c:pt>
                <c:pt idx="512">
                  <c:v>1.0395119239994293</c:v>
                </c:pt>
                <c:pt idx="513">
                  <c:v>1.0399793846458243</c:v>
                </c:pt>
                <c:pt idx="514">
                  <c:v>1.0404470555057348</c:v>
                </c:pt>
                <c:pt idx="515">
                  <c:v>1.0409149366736923</c:v>
                </c:pt>
                <c:pt idx="516">
                  <c:v>1.0413830282442706</c:v>
                </c:pt>
                <c:pt idx="517">
                  <c:v>1.0418513303120862</c:v>
                </c:pt>
                <c:pt idx="518">
                  <c:v>1.0423198429717981</c:v>
                </c:pt>
                <c:pt idx="519">
                  <c:v>1.042788566318108</c:v>
                </c:pt>
                <c:pt idx="520">
                  <c:v>1.0432575004457598</c:v>
                </c:pt>
                <c:pt idx="521">
                  <c:v>1.0437266454495406</c:v>
                </c:pt>
                <c:pt idx="522">
                  <c:v>1.0441960014242797</c:v>
                </c:pt>
                <c:pt idx="523">
                  <c:v>1.044665568464849</c:v>
                </c:pt>
                <c:pt idx="524">
                  <c:v>1.0451353466661633</c:v>
                </c:pt>
                <c:pt idx="525">
                  <c:v>1.0456053361231799</c:v>
                </c:pt>
                <c:pt idx="526">
                  <c:v>1.046075536930899</c:v>
                </c:pt>
                <c:pt idx="527">
                  <c:v>1.0465459491843634</c:v>
                </c:pt>
                <c:pt idx="528">
                  <c:v>1.0470165729786587</c:v>
                </c:pt>
                <c:pt idx="529">
                  <c:v>1.0474874084089132</c:v>
                </c:pt>
                <c:pt idx="530">
                  <c:v>1.0479584555702979</c:v>
                </c:pt>
                <c:pt idx="531">
                  <c:v>1.0484297145580268</c:v>
                </c:pt>
                <c:pt idx="532">
                  <c:v>1.0489011854673564</c:v>
                </c:pt>
                <c:pt idx="533">
                  <c:v>1.0493728683935866</c:v>
                </c:pt>
                <c:pt idx="534">
                  <c:v>1.0498447634320593</c:v>
                </c:pt>
                <c:pt idx="535">
                  <c:v>1.0503168706781603</c:v>
                </c:pt>
                <c:pt idx="536">
                  <c:v>1.0507891902273174</c:v>
                </c:pt>
                <c:pt idx="537">
                  <c:v>1.0512617221750018</c:v>
                </c:pt>
                <c:pt idx="538">
                  <c:v>1.0517344666167274</c:v>
                </c:pt>
                <c:pt idx="539">
                  <c:v>1.0522074236480514</c:v>
                </c:pt>
                <c:pt idx="540">
                  <c:v>1.0526805933645735</c:v>
                </c:pt>
                <c:pt idx="541">
                  <c:v>1.0531539758619368</c:v>
                </c:pt>
                <c:pt idx="542">
                  <c:v>1.0536275712358272</c:v>
                </c:pt>
                <c:pt idx="543">
                  <c:v>1.0541013795819736</c:v>
                </c:pt>
                <c:pt idx="544">
                  <c:v>1.0545754009961479</c:v>
                </c:pt>
                <c:pt idx="545">
                  <c:v>1.0550496355741654</c:v>
                </c:pt>
                <c:pt idx="546">
                  <c:v>1.0555240834118842</c:v>
                </c:pt>
                <c:pt idx="547">
                  <c:v>1.0559987446052055</c:v>
                </c:pt>
                <c:pt idx="548">
                  <c:v>1.0564736192500737</c:v>
                </c:pt>
                <c:pt idx="549">
                  <c:v>1.0569487074424764</c:v>
                </c:pt>
                <c:pt idx="550">
                  <c:v>1.0574240092784444</c:v>
                </c:pt>
                <c:pt idx="551">
                  <c:v>1.0578995248540515</c:v>
                </c:pt>
                <c:pt idx="552">
                  <c:v>1.0583752542654148</c:v>
                </c:pt>
                <c:pt idx="553">
                  <c:v>1.0588511976086945</c:v>
                </c:pt>
                <c:pt idx="554">
                  <c:v>1.0593273549800943</c:v>
                </c:pt>
                <c:pt idx="555">
                  <c:v>1.059803726475861</c:v>
                </c:pt>
                <c:pt idx="556">
                  <c:v>1.0602803121922848</c:v>
                </c:pt>
                <c:pt idx="557">
                  <c:v>1.060757112225699</c:v>
                </c:pt>
                <c:pt idx="558">
                  <c:v>1.0612341266724803</c:v>
                </c:pt>
                <c:pt idx="559">
                  <c:v>1.0617113556290487</c:v>
                </c:pt>
                <c:pt idx="560">
                  <c:v>1.062188799191868</c:v>
                </c:pt>
                <c:pt idx="561">
                  <c:v>1.0626664574574445</c:v>
                </c:pt>
                <c:pt idx="562">
                  <c:v>1.0631443305223287</c:v>
                </c:pt>
                <c:pt idx="563">
                  <c:v>1.0636224184831142</c:v>
                </c:pt>
                <c:pt idx="564">
                  <c:v>1.0641007214364382</c:v>
                </c:pt>
                <c:pt idx="565">
                  <c:v>1.064579239478981</c:v>
                </c:pt>
                <c:pt idx="566">
                  <c:v>1.0650579727074667</c:v>
                </c:pt>
                <c:pt idx="567">
                  <c:v>1.0655369212186627</c:v>
                </c:pt>
                <c:pt idx="568">
                  <c:v>1.06601608510938</c:v>
                </c:pt>
                <c:pt idx="569">
                  <c:v>1.0664954644764733</c:v>
                </c:pt>
                <c:pt idx="570">
                  <c:v>1.0669750594168406</c:v>
                </c:pt>
                <c:pt idx="571">
                  <c:v>1.0674548700274236</c:v>
                </c:pt>
                <c:pt idx="572">
                  <c:v>1.0679348964052073</c:v>
                </c:pt>
                <c:pt idx="573">
                  <c:v>1.068415138647221</c:v>
                </c:pt>
                <c:pt idx="574">
                  <c:v>1.068895596850537</c:v>
                </c:pt>
                <c:pt idx="575">
                  <c:v>1.0693762711122714</c:v>
                </c:pt>
                <c:pt idx="576">
                  <c:v>1.0698571615295842</c:v>
                </c:pt>
                <c:pt idx="577">
                  <c:v>1.0703382681996787</c:v>
                </c:pt>
                <c:pt idx="578">
                  <c:v>1.0708195912198024</c:v>
                </c:pt>
                <c:pt idx="579">
                  <c:v>1.0713011306872462</c:v>
                </c:pt>
                <c:pt idx="580">
                  <c:v>1.0717828866993446</c:v>
                </c:pt>
                <c:pt idx="581">
                  <c:v>1.0722648593534765</c:v>
                </c:pt>
                <c:pt idx="582">
                  <c:v>1.0727470487470638</c:v>
                </c:pt>
                <c:pt idx="583">
                  <c:v>1.0732294549775727</c:v>
                </c:pt>
                <c:pt idx="584">
                  <c:v>1.0737120781425133</c:v>
                </c:pt>
                <c:pt idx="585">
                  <c:v>1.0741949183394393</c:v>
                </c:pt>
                <c:pt idx="586">
                  <c:v>1.0746779756659481</c:v>
                </c:pt>
                <c:pt idx="587">
                  <c:v>1.0751612502196815</c:v>
                </c:pt>
                <c:pt idx="588">
                  <c:v>1.0756447420983248</c:v>
                </c:pt>
                <c:pt idx="589">
                  <c:v>1.0761284513996074</c:v>
                </c:pt>
                <c:pt idx="590">
                  <c:v>1.0766123782213026</c:v>
                </c:pt>
                <c:pt idx="591">
                  <c:v>1.0770965226612277</c:v>
                </c:pt>
                <c:pt idx="592">
                  <c:v>1.0775808848172441</c:v>
                </c:pt>
                <c:pt idx="593">
                  <c:v>1.078065464787257</c:v>
                </c:pt>
                <c:pt idx="594">
                  <c:v>1.0785502626692156</c:v>
                </c:pt>
                <c:pt idx="595">
                  <c:v>1.0790352785611133</c:v>
                </c:pt>
                <c:pt idx="596">
                  <c:v>1.0795205125609875</c:v>
                </c:pt>
                <c:pt idx="597">
                  <c:v>1.0800059647669198</c:v>
                </c:pt>
                <c:pt idx="598">
                  <c:v>1.0804916352770357</c:v>
                </c:pt>
                <c:pt idx="599">
                  <c:v>1.0809775241895052</c:v>
                </c:pt>
                <c:pt idx="600">
                  <c:v>1.0814636316025419</c:v>
                </c:pt>
                <c:pt idx="601">
                  <c:v>1.0819499576144038</c:v>
                </c:pt>
                <c:pt idx="602">
                  <c:v>1.0824365023233935</c:v>
                </c:pt>
                <c:pt idx="603">
                  <c:v>1.0829232658278571</c:v>
                </c:pt>
                <c:pt idx="604">
                  <c:v>1.0834102482261854</c:v>
                </c:pt>
                <c:pt idx="605">
                  <c:v>1.0838974496168132</c:v>
                </c:pt>
                <c:pt idx="606">
                  <c:v>1.08438487009822</c:v>
                </c:pt>
                <c:pt idx="607">
                  <c:v>1.084872509768929</c:v>
                </c:pt>
                <c:pt idx="608">
                  <c:v>1.085360368727508</c:v>
                </c:pt>
                <c:pt idx="609">
                  <c:v>1.0858484470725691</c:v>
                </c:pt>
                <c:pt idx="610">
                  <c:v>1.0863367449027688</c:v>
                </c:pt>
                <c:pt idx="611">
                  <c:v>1.0868252623168078</c:v>
                </c:pt>
                <c:pt idx="612">
                  <c:v>1.0873139994134313</c:v>
                </c:pt>
                <c:pt idx="613">
                  <c:v>1.087802956291429</c:v>
                </c:pt>
                <c:pt idx="614">
                  <c:v>1.088292133049635</c:v>
                </c:pt>
                <c:pt idx="615">
                  <c:v>1.0887815297869274</c:v>
                </c:pt>
                <c:pt idx="616">
                  <c:v>1.0892711466022296</c:v>
                </c:pt>
                <c:pt idx="617">
                  <c:v>1.0897609835945086</c:v>
                </c:pt>
                <c:pt idx="618">
                  <c:v>1.0902510408627766</c:v>
                </c:pt>
                <c:pt idx="619">
                  <c:v>1.09074131850609</c:v>
                </c:pt>
                <c:pt idx="620">
                  <c:v>1.0912318166235495</c:v>
                </c:pt>
                <c:pt idx="621">
                  <c:v>1.0917225353143012</c:v>
                </c:pt>
                <c:pt idx="622">
                  <c:v>1.092213474677535</c:v>
                </c:pt>
                <c:pt idx="623">
                  <c:v>1.0927046348124854</c:v>
                </c:pt>
                <c:pt idx="624">
                  <c:v>1.093196015818432</c:v>
                </c:pt>
                <c:pt idx="625">
                  <c:v>1.0936876177946988</c:v>
                </c:pt>
                <c:pt idx="626">
                  <c:v>1.0941794408406544</c:v>
                </c:pt>
                <c:pt idx="627">
                  <c:v>1.0946714850557122</c:v>
                </c:pt>
                <c:pt idx="628">
                  <c:v>1.0951637505393303</c:v>
                </c:pt>
                <c:pt idx="629">
                  <c:v>1.0956562373910115</c:v>
                </c:pt>
                <c:pt idx="630">
                  <c:v>1.0961489457103033</c:v>
                </c:pt>
                <c:pt idx="631">
                  <c:v>1.0966418755967982</c:v>
                </c:pt>
                <c:pt idx="632">
                  <c:v>1.097135027150133</c:v>
                </c:pt>
                <c:pt idx="633">
                  <c:v>1.0976284004699897</c:v>
                </c:pt>
                <c:pt idx="634">
                  <c:v>1.098121995656095</c:v>
                </c:pt>
                <c:pt idx="635">
                  <c:v>1.0986158128082206</c:v>
                </c:pt>
                <c:pt idx="636">
                  <c:v>1.0991098520261828</c:v>
                </c:pt>
                <c:pt idx="637">
                  <c:v>1.099604113409843</c:v>
                </c:pt>
                <c:pt idx="638">
                  <c:v>1.1000985970591075</c:v>
                </c:pt>
                <c:pt idx="639">
                  <c:v>1.1005933030739274</c:v>
                </c:pt>
                <c:pt idx="640">
                  <c:v>1.101088231554299</c:v>
                </c:pt>
                <c:pt idx="641">
                  <c:v>1.101583382600263</c:v>
                </c:pt>
                <c:pt idx="642">
                  <c:v>1.1020787563119057</c:v>
                </c:pt>
                <c:pt idx="643">
                  <c:v>1.102574352789358</c:v>
                </c:pt>
                <c:pt idx="644">
                  <c:v>1.103070172132796</c:v>
                </c:pt>
                <c:pt idx="645">
                  <c:v>1.1035662144424412</c:v>
                </c:pt>
                <c:pt idx="646">
                  <c:v>1.1040624798185594</c:v>
                </c:pt>
                <c:pt idx="647">
                  <c:v>1.1045589683614623</c:v>
                </c:pt>
                <c:pt idx="648">
                  <c:v>1.105055680171506</c:v>
                </c:pt>
                <c:pt idx="649">
                  <c:v>1.105552615349092</c:v>
                </c:pt>
                <c:pt idx="650">
                  <c:v>1.106049773994667</c:v>
                </c:pt>
                <c:pt idx="651">
                  <c:v>1.1065471562087232</c:v>
                </c:pt>
                <c:pt idx="652">
                  <c:v>1.1070447620917974</c:v>
                </c:pt>
                <c:pt idx="653">
                  <c:v>1.107542591744472</c:v>
                </c:pt>
                <c:pt idx="654">
                  <c:v>1.1080406452673743</c:v>
                </c:pt>
                <c:pt idx="655">
                  <c:v>1.1085389227611773</c:v>
                </c:pt>
                <c:pt idx="656">
                  <c:v>1.1090374243265988</c:v>
                </c:pt>
                <c:pt idx="657">
                  <c:v>1.109536150064402</c:v>
                </c:pt>
                <c:pt idx="658">
                  <c:v>1.110035100075396</c:v>
                </c:pt>
                <c:pt idx="659">
                  <c:v>1.1105342744604345</c:v>
                </c:pt>
                <c:pt idx="660">
                  <c:v>1.1110336733204167</c:v>
                </c:pt>
                <c:pt idx="661">
                  <c:v>1.1115332967562872</c:v>
                </c:pt>
                <c:pt idx="662">
                  <c:v>1.1120331448690364</c:v>
                </c:pt>
                <c:pt idx="663">
                  <c:v>1.1125332177596996</c:v>
                </c:pt>
                <c:pt idx="664">
                  <c:v>1.1130335155293576</c:v>
                </c:pt>
                <c:pt idx="665">
                  <c:v>1.113534038279137</c:v>
                </c:pt>
                <c:pt idx="666">
                  <c:v>1.1140347861102096</c:v>
                </c:pt>
                <c:pt idx="667">
                  <c:v>1.1145357591237928</c:v>
                </c:pt>
                <c:pt idx="668">
                  <c:v>1.1150369574211494</c:v>
                </c:pt>
                <c:pt idx="669">
                  <c:v>1.1155383811035877</c:v>
                </c:pt>
                <c:pt idx="670">
                  <c:v>1.116040030272462</c:v>
                </c:pt>
                <c:pt idx="671">
                  <c:v>1.1165419050291716</c:v>
                </c:pt>
                <c:pt idx="672">
                  <c:v>1.1170440054751616</c:v>
                </c:pt>
                <c:pt idx="673">
                  <c:v>1.117546331711923</c:v>
                </c:pt>
                <c:pt idx="674">
                  <c:v>1.1180488838409919</c:v>
                </c:pt>
                <c:pt idx="675">
                  <c:v>1.1185516619639506</c:v>
                </c:pt>
                <c:pt idx="676">
                  <c:v>1.1190546661824268</c:v>
                </c:pt>
                <c:pt idx="677">
                  <c:v>1.1195578965980937</c:v>
                </c:pt>
                <c:pt idx="678">
                  <c:v>1.1200613533126706</c:v>
                </c:pt>
                <c:pt idx="679">
                  <c:v>1.1205650364279227</c:v>
                </c:pt>
                <c:pt idx="680">
                  <c:v>1.1210689460456604</c:v>
                </c:pt>
                <c:pt idx="681">
                  <c:v>1.12157308226774</c:v>
                </c:pt>
              </c:numCache>
            </c:numRef>
          </c:val>
          <c:smooth val="0"/>
        </c:ser>
        <c:marker val="1"/>
        <c:axId val="3147321"/>
        <c:axId val="28325890"/>
      </c:lineChart>
      <c:dateAx>
        <c:axId val="314732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832589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325890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321"/>
        <c:crossesAt val="1"/>
        <c:crossBetween val="between"/>
        <c:dispUnits/>
        <c:majorUnit val="0.2"/>
        <c:minorUnit val="0.1"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1"/>
          <c:y val="0.94625"/>
          <c:w val="0.233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15</xdr:col>
      <xdr:colOff>590550</xdr:colOff>
      <xdr:row>33</xdr:row>
      <xdr:rowOff>57150</xdr:rowOff>
    </xdr:to>
    <xdr:graphicFrame>
      <xdr:nvGraphicFramePr>
        <xdr:cNvPr id="1" name="Diagram 1"/>
        <xdr:cNvGraphicFramePr/>
      </xdr:nvGraphicFramePr>
      <xdr:xfrm>
        <a:off x="0" y="390525"/>
        <a:ext cx="97345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G27" sqref="G27"/>
    </sheetView>
  </sheetViews>
  <sheetFormatPr defaultColWidth="9.140625" defaultRowHeight="12.75"/>
  <cols>
    <col min="1" max="1" width="41.28125" style="0" bestFit="1" customWidth="1"/>
    <col min="2" max="2" width="8.7109375" style="0" customWidth="1"/>
    <col min="3" max="3" width="7.421875" style="0" customWidth="1"/>
    <col min="4" max="4" width="8.7109375" style="0" customWidth="1"/>
    <col min="5" max="5" width="7.7109375" style="0" bestFit="1" customWidth="1"/>
    <col min="6" max="6" width="8.7109375" style="0" customWidth="1"/>
    <col min="7" max="7" width="7.7109375" style="0" bestFit="1" customWidth="1"/>
  </cols>
  <sheetData>
    <row r="1" spans="1:4" ht="15">
      <c r="A1" s="4" t="s">
        <v>2</v>
      </c>
      <c r="B1" s="1" t="s">
        <v>23</v>
      </c>
      <c r="C1" s="1"/>
      <c r="D1" s="39" t="s">
        <v>54</v>
      </c>
    </row>
    <row r="4" spans="1:3" ht="12.75">
      <c r="A4" s="1" t="s">
        <v>1</v>
      </c>
      <c r="B4" s="60">
        <f>Avkastningskrav!B11</f>
        <v>0.17222222222222222</v>
      </c>
      <c r="C4" t="s">
        <v>9</v>
      </c>
    </row>
    <row r="6" spans="1:7" ht="13.5" thickBot="1">
      <c r="A6" s="8"/>
      <c r="B6" s="9">
        <v>2007</v>
      </c>
      <c r="C6" s="9" t="s">
        <v>24</v>
      </c>
      <c r="D6" s="9">
        <v>2006</v>
      </c>
      <c r="E6" s="9" t="s">
        <v>24</v>
      </c>
      <c r="F6" s="9">
        <v>2005</v>
      </c>
      <c r="G6" s="9" t="s">
        <v>24</v>
      </c>
    </row>
    <row r="7" spans="1:7" ht="12.75">
      <c r="A7" s="2" t="s">
        <v>3</v>
      </c>
      <c r="B7" s="10"/>
      <c r="C7" s="10"/>
      <c r="D7" s="10"/>
      <c r="E7" s="10"/>
      <c r="F7" s="10"/>
      <c r="G7" s="10"/>
    </row>
    <row r="8" spans="1:7" ht="12.75">
      <c r="A8" s="3" t="s">
        <v>4</v>
      </c>
      <c r="B8" s="85">
        <v>3.666355</v>
      </c>
      <c r="C8" s="14">
        <f>B8/B8</f>
        <v>1</v>
      </c>
      <c r="D8" s="85">
        <v>2.048656</v>
      </c>
      <c r="E8" s="14">
        <f>D8/D8</f>
        <v>1</v>
      </c>
      <c r="F8" s="85">
        <v>0.806619</v>
      </c>
      <c r="G8" s="93">
        <f>F8/F8</f>
        <v>1</v>
      </c>
    </row>
    <row r="9" spans="1:7" ht="12.75">
      <c r="A9" s="3" t="s">
        <v>55</v>
      </c>
      <c r="B9" s="85">
        <v>2.213152</v>
      </c>
      <c r="C9" s="14"/>
      <c r="D9" s="85">
        <v>0</v>
      </c>
      <c r="E9" s="14"/>
      <c r="F9" s="85">
        <v>0</v>
      </c>
      <c r="G9" s="93"/>
    </row>
    <row r="10" spans="1:7" ht="12.75">
      <c r="A10" s="3" t="s">
        <v>6</v>
      </c>
      <c r="B10" s="15">
        <v>0</v>
      </c>
      <c r="C10" s="14">
        <f>B10/B8</f>
        <v>0</v>
      </c>
      <c r="D10" s="88">
        <v>0</v>
      </c>
      <c r="E10" s="14">
        <f>D10/D8</f>
        <v>0</v>
      </c>
      <c r="F10" s="88">
        <v>0</v>
      </c>
      <c r="G10" s="93">
        <f>F10/F8</f>
        <v>0</v>
      </c>
    </row>
    <row r="11" spans="1:7" ht="12.75">
      <c r="A11" s="2" t="s">
        <v>7</v>
      </c>
      <c r="B11" s="86">
        <f>SUM(B8:B10)</f>
        <v>5.879507</v>
      </c>
      <c r="C11" s="18"/>
      <c r="D11" s="17">
        <f>SUM(D8:D10)</f>
        <v>2.048656</v>
      </c>
      <c r="E11" s="19"/>
      <c r="F11" s="17">
        <f>SUM(F8:F10)</f>
        <v>0.806619</v>
      </c>
      <c r="G11" s="19"/>
    </row>
    <row r="12" spans="1:11" ht="12.75">
      <c r="A12" s="2"/>
      <c r="B12" s="20"/>
      <c r="C12" s="16"/>
      <c r="D12" s="20"/>
      <c r="E12" s="21"/>
      <c r="F12" s="20"/>
      <c r="G12" s="21"/>
      <c r="K12" s="94"/>
    </row>
    <row r="13" spans="1:7" ht="12.75">
      <c r="A13" s="2" t="s">
        <v>5</v>
      </c>
      <c r="B13" s="20"/>
      <c r="C13" s="16"/>
      <c r="D13" s="20"/>
      <c r="E13" s="21"/>
      <c r="F13" s="20"/>
      <c r="G13" s="21"/>
    </row>
    <row r="14" spans="1:7" ht="12.75">
      <c r="A14" s="3" t="s">
        <v>61</v>
      </c>
      <c r="B14" s="88">
        <v>1.298641</v>
      </c>
      <c r="C14" s="14">
        <f>(B14)/B8</f>
        <v>0.3542049256004942</v>
      </c>
      <c r="D14" s="88">
        <v>0.793646</v>
      </c>
      <c r="E14" s="14">
        <f>(D14)/D8</f>
        <v>0.38739837239634184</v>
      </c>
      <c r="F14" s="87">
        <v>0.904658</v>
      </c>
      <c r="G14" s="93">
        <f>(F14)/F8</f>
        <v>1.1215431325074168</v>
      </c>
    </row>
    <row r="15" spans="1:7" ht="12.75">
      <c r="A15" s="61" t="s">
        <v>52</v>
      </c>
      <c r="B15" s="63">
        <f>(B8-B14)/B8</f>
        <v>0.6457950743995058</v>
      </c>
      <c r="C15" s="64"/>
      <c r="D15" s="63">
        <f>(D8-D14)/D8</f>
        <v>0.6126016276036582</v>
      </c>
      <c r="E15" s="64"/>
      <c r="F15" s="63">
        <f>(F8-F14)/F8</f>
        <v>-0.12154313250741675</v>
      </c>
      <c r="G15" s="64"/>
    </row>
    <row r="16" spans="1:7" ht="12.75">
      <c r="A16" s="3"/>
      <c r="B16" s="62"/>
      <c r="C16" s="16"/>
      <c r="D16" s="62"/>
      <c r="E16" s="16"/>
      <c r="F16" s="62"/>
      <c r="G16" s="16"/>
    </row>
    <row r="17" spans="1:7" ht="12.75">
      <c r="A17" s="3" t="s">
        <v>56</v>
      </c>
      <c r="B17" s="88">
        <v>6.573033</v>
      </c>
      <c r="C17" s="14">
        <f>B17/B8</f>
        <v>1.7927977514452365</v>
      </c>
      <c r="D17" s="88">
        <v>2.399356</v>
      </c>
      <c r="E17" s="14">
        <f>D17/D8</f>
        <v>1.1711854015510659</v>
      </c>
      <c r="F17" s="88">
        <v>1.3032</v>
      </c>
      <c r="G17" s="93">
        <f>F17/F8</f>
        <v>1.6156326592852388</v>
      </c>
    </row>
    <row r="18" spans="1:7" ht="12.75">
      <c r="A18" s="3" t="s">
        <v>57</v>
      </c>
      <c r="B18" s="88">
        <v>7.202755</v>
      </c>
      <c r="C18" s="14">
        <f>B18/B8</f>
        <v>1.9645547144234534</v>
      </c>
      <c r="D18" s="88">
        <v>3.134896</v>
      </c>
      <c r="E18" s="14">
        <f>D18/D8</f>
        <v>1.5302207886536345</v>
      </c>
      <c r="F18" s="88">
        <v>1.880728</v>
      </c>
      <c r="G18" s="93">
        <f>F18/F8</f>
        <v>2.331618769208263</v>
      </c>
    </row>
    <row r="19" spans="1:7" ht="12.75">
      <c r="A19" s="3" t="s">
        <v>58</v>
      </c>
      <c r="B19" s="88">
        <v>0.319085</v>
      </c>
      <c r="C19" s="14">
        <f>B19/B8</f>
        <v>0.08703057941743231</v>
      </c>
      <c r="D19" s="88">
        <v>0.179709</v>
      </c>
      <c r="E19" s="14">
        <f>D19/D8</f>
        <v>0.0877204372037082</v>
      </c>
      <c r="F19" s="88">
        <v>0.177763</v>
      </c>
      <c r="G19" s="93">
        <f>F19/F8</f>
        <v>0.22038037784877373</v>
      </c>
    </row>
    <row r="20" spans="1:7" ht="12.75">
      <c r="A20" s="3" t="s">
        <v>51</v>
      </c>
      <c r="B20" s="88">
        <v>-0.061683</v>
      </c>
      <c r="C20" s="14">
        <f>B20/B8</f>
        <v>-0.016824066409281153</v>
      </c>
      <c r="D20" s="88">
        <v>0</v>
      </c>
      <c r="E20" s="14">
        <f>D20/D8</f>
        <v>0</v>
      </c>
      <c r="F20" s="88">
        <v>0</v>
      </c>
      <c r="G20" s="93">
        <f>F20/F8</f>
        <v>0</v>
      </c>
    </row>
    <row r="21" spans="1:7" ht="12.75">
      <c r="A21" s="7" t="s">
        <v>8</v>
      </c>
      <c r="B21" s="89">
        <f>B11-B14-SUM(B17:B20)</f>
        <v>-9.452323999999997</v>
      </c>
      <c r="C21" s="16">
        <f>B21/B8</f>
        <v>-2.5781256861378665</v>
      </c>
      <c r="D21" s="89">
        <f>D11-D14-SUM(D17:D20)</f>
        <v>-4.458951000000001</v>
      </c>
      <c r="E21" s="16">
        <f>D21/D8</f>
        <v>-2.1765249998047507</v>
      </c>
      <c r="F21" s="89">
        <f>F11-F14-SUM(F17:F20)</f>
        <v>-3.45973</v>
      </c>
      <c r="G21" s="16">
        <f>F21/F8</f>
        <v>-4.289174938849692</v>
      </c>
    </row>
    <row r="22" spans="1:7" ht="12.75">
      <c r="A22" s="65" t="s">
        <v>53</v>
      </c>
      <c r="B22" s="66">
        <f>B21/B8</f>
        <v>-2.5781256861378665</v>
      </c>
      <c r="C22" s="64"/>
      <c r="D22" s="66">
        <f>D21/D8</f>
        <v>-2.1765249998047507</v>
      </c>
      <c r="E22" s="64"/>
      <c r="F22" s="66">
        <f>F21/F8</f>
        <v>-4.289174938849692</v>
      </c>
      <c r="G22" s="64"/>
    </row>
    <row r="23" spans="2:7" ht="12.75">
      <c r="B23" s="22"/>
      <c r="C23" s="23"/>
      <c r="D23" s="22"/>
      <c r="E23" s="24"/>
      <c r="F23" s="22"/>
      <c r="G23" s="24"/>
    </row>
    <row r="24" spans="1:7" ht="12.75">
      <c r="A24" s="2" t="s">
        <v>25</v>
      </c>
      <c r="B24" s="22"/>
      <c r="C24" s="23"/>
      <c r="D24" s="22"/>
      <c r="E24" s="24"/>
      <c r="F24" s="22"/>
      <c r="G24" s="24"/>
    </row>
    <row r="25" spans="1:7" ht="12.75">
      <c r="A25" s="3" t="s">
        <v>26</v>
      </c>
      <c r="B25" s="88">
        <v>0.087827</v>
      </c>
      <c r="C25" s="16">
        <f>B25/B8</f>
        <v>0.023954854344437462</v>
      </c>
      <c r="D25" s="88">
        <v>0.000545</v>
      </c>
      <c r="E25" s="16">
        <f>D25/D8</f>
        <v>0.0002660280691341055</v>
      </c>
      <c r="F25" s="88">
        <v>0.000334</v>
      </c>
      <c r="G25" s="16">
        <f>F25/F8</f>
        <v>0.00041407405478918795</v>
      </c>
    </row>
    <row r="26" spans="1:7" ht="12.75">
      <c r="A26" s="25" t="s">
        <v>27</v>
      </c>
      <c r="B26" s="88">
        <v>0.037825</v>
      </c>
      <c r="C26" s="16">
        <f>B26/B8</f>
        <v>0.010316786017720597</v>
      </c>
      <c r="D26" s="88">
        <v>0.237673</v>
      </c>
      <c r="E26" s="16">
        <f>D26/D8</f>
        <v>0.11601410876203717</v>
      </c>
      <c r="F26" s="88">
        <v>0.162419</v>
      </c>
      <c r="G26" s="16">
        <f>F26/F8</f>
        <v>0.20135776618205126</v>
      </c>
    </row>
    <row r="27" spans="1:7" ht="12.75">
      <c r="A27" s="7" t="s">
        <v>28</v>
      </c>
      <c r="B27" s="89">
        <f>B21+B25-B26</f>
        <v>-9.402321999999996</v>
      </c>
      <c r="C27" s="16">
        <f>B27/$B$8</f>
        <v>-2.5644876178111495</v>
      </c>
      <c r="D27" s="89">
        <f>D21+D25-D26</f>
        <v>-4.696079000000001</v>
      </c>
      <c r="E27" s="16">
        <f>D27/$D$8</f>
        <v>-2.2922730804976537</v>
      </c>
      <c r="F27" s="89">
        <f>F21+F25-F26</f>
        <v>-3.621815</v>
      </c>
      <c r="G27" s="16">
        <f>F27/F8</f>
        <v>-4.490118630976954</v>
      </c>
    </row>
    <row r="28" spans="1:7" ht="12.75">
      <c r="A28" s="57"/>
      <c r="B28" s="58"/>
      <c r="C28" s="16"/>
      <c r="D28" s="58"/>
      <c r="E28" s="16"/>
      <c r="F28" s="58"/>
      <c r="G28" s="16"/>
    </row>
    <row r="29" spans="1:7" ht="12.75">
      <c r="A29" s="57"/>
      <c r="B29" s="58"/>
      <c r="C29" s="16"/>
      <c r="D29" s="58"/>
      <c r="E29" s="16"/>
      <c r="F29" s="58"/>
      <c r="G29" s="16"/>
    </row>
    <row r="30" ht="12.75">
      <c r="A30" s="76"/>
    </row>
    <row r="31" ht="12.75">
      <c r="A31" s="76"/>
    </row>
    <row r="33" ht="12.75">
      <c r="A33" s="39"/>
    </row>
    <row r="34" ht="12.75">
      <c r="A34" s="76"/>
    </row>
    <row r="35" ht="12.75">
      <c r="A35" s="76"/>
    </row>
    <row r="36" ht="12.75">
      <c r="A36" s="76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21:D21 E21:F21 G21 G27 C27 E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9.8515625" style="0" customWidth="1"/>
    <col min="2" max="2" width="7.7109375" style="0" customWidth="1"/>
    <col min="3" max="4" width="8.8515625" style="0" customWidth="1"/>
    <col min="5" max="12" width="8.8515625" style="0" bestFit="1" customWidth="1"/>
    <col min="15" max="15" width="17.28125" style="0" bestFit="1" customWidth="1"/>
  </cols>
  <sheetData>
    <row r="1" spans="1:4" ht="15">
      <c r="A1" s="4" t="s">
        <v>2</v>
      </c>
      <c r="B1" s="4"/>
      <c r="C1" s="1" t="s">
        <v>13</v>
      </c>
      <c r="D1" s="39" t="s">
        <v>54</v>
      </c>
    </row>
    <row r="2" ht="12.75">
      <c r="C2" t="s">
        <v>14</v>
      </c>
    </row>
    <row r="4" spans="1:4" ht="12.75">
      <c r="A4" s="1" t="s">
        <v>1</v>
      </c>
      <c r="B4" s="1"/>
      <c r="C4" s="60">
        <f>Avkastningskrav!B11</f>
        <v>0.17222222222222222</v>
      </c>
      <c r="D4" t="s">
        <v>9</v>
      </c>
    </row>
    <row r="6" spans="1:12" ht="13.5" thickBot="1">
      <c r="A6" s="8"/>
      <c r="B6" s="59" t="s">
        <v>24</v>
      </c>
      <c r="C6" s="9">
        <v>2008</v>
      </c>
      <c r="D6" s="9">
        <v>2009</v>
      </c>
      <c r="E6" s="9">
        <v>2010</v>
      </c>
      <c r="F6" s="9">
        <v>2011</v>
      </c>
      <c r="G6" s="9">
        <v>2012</v>
      </c>
      <c r="H6" s="9">
        <v>2013</v>
      </c>
      <c r="I6" s="9">
        <v>2014</v>
      </c>
      <c r="J6" s="9">
        <v>2015</v>
      </c>
      <c r="K6" s="9">
        <v>2016</v>
      </c>
      <c r="L6" s="9">
        <v>2017</v>
      </c>
    </row>
    <row r="7" spans="1:13" ht="12.75">
      <c r="A7" s="2" t="s">
        <v>3</v>
      </c>
      <c r="D7" s="71">
        <v>1.02</v>
      </c>
      <c r="E7" s="71">
        <v>1.02</v>
      </c>
      <c r="F7" s="71">
        <v>1.02</v>
      </c>
      <c r="G7" s="71">
        <v>0.7</v>
      </c>
      <c r="H7" s="71">
        <v>0.5</v>
      </c>
      <c r="I7" s="71">
        <v>0.4</v>
      </c>
      <c r="J7" s="71">
        <v>0.2</v>
      </c>
      <c r="K7" s="71">
        <v>0.2</v>
      </c>
      <c r="L7" s="71">
        <v>0.2</v>
      </c>
      <c r="M7" s="10" t="s">
        <v>29</v>
      </c>
    </row>
    <row r="8" spans="1:12" ht="12.75">
      <c r="A8" s="3" t="s">
        <v>4</v>
      </c>
      <c r="B8" s="3"/>
      <c r="C8" s="97">
        <v>8.139308</v>
      </c>
      <c r="D8" s="98">
        <f>C8*(1+D$7)</f>
        <v>16.44140216</v>
      </c>
      <c r="E8" s="98">
        <f>D8*(1+E$7)</f>
        <v>33.211632363199996</v>
      </c>
      <c r="F8" s="98">
        <f aca="true" t="shared" si="0" ref="F8:L8">E8*(1+F$7)</f>
        <v>67.087497373664</v>
      </c>
      <c r="G8" s="98">
        <f t="shared" si="0"/>
        <v>114.04874553522879</v>
      </c>
      <c r="H8" s="98">
        <f>G8*(1+H$7)</f>
        <v>171.07311830284317</v>
      </c>
      <c r="I8" s="98">
        <f>H8*(1+I$7)</f>
        <v>239.5023656239804</v>
      </c>
      <c r="J8" s="98">
        <f t="shared" si="0"/>
        <v>287.4028387487765</v>
      </c>
      <c r="K8" s="98">
        <f t="shared" si="0"/>
        <v>344.88340649853177</v>
      </c>
      <c r="L8" s="98">
        <f t="shared" si="0"/>
        <v>413.8600877982381</v>
      </c>
    </row>
    <row r="9" spans="1:12" ht="12.75">
      <c r="A9" s="3" t="s">
        <v>55</v>
      </c>
      <c r="B9" s="73"/>
      <c r="C9" s="95">
        <f>C15</f>
        <v>2.8487577999999996</v>
      </c>
      <c r="D9" s="95">
        <f>D15</f>
        <v>2.9594523888</v>
      </c>
      <c r="E9" s="95">
        <f>E15</f>
        <v>2.9890469126879995</v>
      </c>
      <c r="F9" s="95">
        <f>F15</f>
        <v>3.0189373818148795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</row>
    <row r="10" spans="1:12" ht="12.75">
      <c r="A10" s="3" t="s">
        <v>6</v>
      </c>
      <c r="B10" s="72">
        <v>0</v>
      </c>
      <c r="C10" s="96">
        <f>C8*$B$10</f>
        <v>0</v>
      </c>
      <c r="D10" s="96">
        <f aca="true" t="shared" si="1" ref="D10:L10">D8*$B$10</f>
        <v>0</v>
      </c>
      <c r="E10" s="96">
        <f t="shared" si="1"/>
        <v>0</v>
      </c>
      <c r="F10" s="96">
        <f t="shared" si="1"/>
        <v>0</v>
      </c>
      <c r="G10" s="96">
        <f t="shared" si="1"/>
        <v>0</v>
      </c>
      <c r="H10" s="96">
        <f t="shared" si="1"/>
        <v>0</v>
      </c>
      <c r="I10" s="96">
        <f t="shared" si="1"/>
        <v>0</v>
      </c>
      <c r="J10" s="96">
        <f t="shared" si="1"/>
        <v>0</v>
      </c>
      <c r="K10" s="96">
        <f t="shared" si="1"/>
        <v>0</v>
      </c>
      <c r="L10" s="96">
        <f t="shared" si="1"/>
        <v>0</v>
      </c>
    </row>
    <row r="11" spans="1:12" ht="12.75">
      <c r="A11" s="2" t="s">
        <v>7</v>
      </c>
      <c r="B11" s="2"/>
      <c r="C11" s="86">
        <f>SUM(C8:C10)</f>
        <v>10.9880658</v>
      </c>
      <c r="D11" s="86">
        <f>SUM(D8:D10)</f>
        <v>19.400854548799998</v>
      </c>
      <c r="E11" s="86">
        <f aca="true" t="shared" si="2" ref="E11:K11">SUM(E8:E10)</f>
        <v>36.20067927588799</v>
      </c>
      <c r="F11" s="86">
        <f t="shared" si="2"/>
        <v>70.10643475547887</v>
      </c>
      <c r="G11" s="86">
        <f t="shared" si="2"/>
        <v>114.04874553522879</v>
      </c>
      <c r="H11" s="86">
        <f t="shared" si="2"/>
        <v>171.07311830284317</v>
      </c>
      <c r="I11" s="86">
        <f t="shared" si="2"/>
        <v>239.5023656239804</v>
      </c>
      <c r="J11" s="86">
        <f t="shared" si="2"/>
        <v>287.4028387487765</v>
      </c>
      <c r="K11" s="86">
        <f t="shared" si="2"/>
        <v>344.88340649853177</v>
      </c>
      <c r="L11" s="86">
        <f>SUM(L8:L10)</f>
        <v>413.8600877982381</v>
      </c>
    </row>
    <row r="12" spans="1:12" ht="12.75">
      <c r="A12" s="2"/>
      <c r="B12" s="2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2.75">
      <c r="A13" s="2" t="s">
        <v>5</v>
      </c>
      <c r="B13" s="2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2.75">
      <c r="A14" s="2"/>
      <c r="B14" s="2"/>
      <c r="C14" s="77">
        <v>0.35</v>
      </c>
      <c r="D14" s="77">
        <v>0.18</v>
      </c>
      <c r="E14" s="77">
        <v>0.09</v>
      </c>
      <c r="F14" s="77">
        <v>0.045</v>
      </c>
      <c r="G14" s="77">
        <v>0.026</v>
      </c>
      <c r="H14" s="77">
        <v>0.017</v>
      </c>
      <c r="I14" s="77">
        <v>0.0125</v>
      </c>
      <c r="J14" s="77">
        <v>0.011</v>
      </c>
      <c r="K14" s="77">
        <v>0.0092</v>
      </c>
      <c r="L14" s="77">
        <v>0.0077</v>
      </c>
    </row>
    <row r="15" spans="1:12" ht="12.75">
      <c r="A15" s="3" t="s">
        <v>61</v>
      </c>
      <c r="B15" s="73"/>
      <c r="C15" s="96">
        <f>C8*C14</f>
        <v>2.8487577999999996</v>
      </c>
      <c r="D15" s="96">
        <f aca="true" t="shared" si="3" ref="D15:L15">D8*D14</f>
        <v>2.9594523888</v>
      </c>
      <c r="E15" s="96">
        <f t="shared" si="3"/>
        <v>2.9890469126879995</v>
      </c>
      <c r="F15" s="96">
        <f t="shared" si="3"/>
        <v>3.0189373818148795</v>
      </c>
      <c r="G15" s="96">
        <f>G8*G14</f>
        <v>2.9652673839159482</v>
      </c>
      <c r="H15" s="96">
        <f t="shared" si="3"/>
        <v>2.908243011148334</v>
      </c>
      <c r="I15" s="96">
        <f t="shared" si="3"/>
        <v>2.9937795702997554</v>
      </c>
      <c r="J15" s="96">
        <f t="shared" si="3"/>
        <v>3.1614312262365414</v>
      </c>
      <c r="K15" s="96">
        <f t="shared" si="3"/>
        <v>3.1729273397864923</v>
      </c>
      <c r="L15" s="96">
        <f t="shared" si="3"/>
        <v>3.1867226760464336</v>
      </c>
    </row>
    <row r="16" spans="1:14" s="67" customFormat="1" ht="12.75">
      <c r="A16" s="68" t="s">
        <v>52</v>
      </c>
      <c r="B16" s="33"/>
      <c r="C16" s="63">
        <f aca="true" t="shared" si="4" ref="C16:L16">(C8-C15)/C8</f>
        <v>0.65</v>
      </c>
      <c r="D16" s="63">
        <f t="shared" si="4"/>
        <v>0.8200000000000001</v>
      </c>
      <c r="E16" s="63">
        <f t="shared" si="4"/>
        <v>0.91</v>
      </c>
      <c r="F16" s="63">
        <f t="shared" si="4"/>
        <v>0.955</v>
      </c>
      <c r="G16" s="63">
        <f t="shared" si="4"/>
        <v>0.9740000000000001</v>
      </c>
      <c r="H16" s="63">
        <f t="shared" si="4"/>
        <v>0.983</v>
      </c>
      <c r="I16" s="63">
        <f t="shared" si="4"/>
        <v>0.9875</v>
      </c>
      <c r="J16" s="63">
        <f t="shared" si="4"/>
        <v>0.9890000000000001</v>
      </c>
      <c r="K16" s="63">
        <f t="shared" si="4"/>
        <v>0.9908</v>
      </c>
      <c r="L16" s="63">
        <f t="shared" si="4"/>
        <v>0.9923</v>
      </c>
      <c r="N16" s="106"/>
    </row>
    <row r="17" spans="1:12" ht="12.75">
      <c r="A17" s="3"/>
      <c r="B17" s="33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5" ht="12.75">
      <c r="A18" s="3" t="s">
        <v>56</v>
      </c>
      <c r="B18" s="33"/>
      <c r="C18" s="74">
        <v>1.2</v>
      </c>
      <c r="D18" s="74">
        <v>1</v>
      </c>
      <c r="E18" s="74">
        <v>0.7</v>
      </c>
      <c r="F18" s="74">
        <v>0.5</v>
      </c>
      <c r="G18" s="74">
        <v>0.33</v>
      </c>
      <c r="H18" s="74">
        <v>0.28</v>
      </c>
      <c r="I18" s="74">
        <v>0.28</v>
      </c>
      <c r="J18" s="74">
        <v>0.28</v>
      </c>
      <c r="K18" s="74">
        <v>0.28</v>
      </c>
      <c r="L18" s="74">
        <v>0.28</v>
      </c>
      <c r="O18" s="107"/>
    </row>
    <row r="19" spans="2:15" ht="12.75">
      <c r="B19" s="73"/>
      <c r="C19" s="26">
        <f>C8*C18</f>
        <v>9.767169599999999</v>
      </c>
      <c r="D19" s="26">
        <f aca="true" t="shared" si="5" ref="D19:K19">D8*D18</f>
        <v>16.44140216</v>
      </c>
      <c r="E19" s="26">
        <f t="shared" si="5"/>
        <v>23.248142654239995</v>
      </c>
      <c r="F19" s="26">
        <f t="shared" si="5"/>
        <v>33.543748686832</v>
      </c>
      <c r="G19" s="26">
        <f t="shared" si="5"/>
        <v>37.6360860266255</v>
      </c>
      <c r="H19" s="26">
        <f t="shared" si="5"/>
        <v>47.90047312479609</v>
      </c>
      <c r="I19" s="26">
        <f t="shared" si="5"/>
        <v>67.06066237471452</v>
      </c>
      <c r="J19" s="26">
        <f t="shared" si="5"/>
        <v>80.47279484965743</v>
      </c>
      <c r="K19" s="26">
        <f t="shared" si="5"/>
        <v>96.5673538195889</v>
      </c>
      <c r="L19" s="26">
        <f>L8*L18</f>
        <v>115.88082458350668</v>
      </c>
      <c r="O19" s="107"/>
    </row>
    <row r="20" spans="1:12" ht="12.75">
      <c r="A20" s="3" t="s">
        <v>57</v>
      </c>
      <c r="B20" s="73"/>
      <c r="C20" s="74">
        <v>1.5</v>
      </c>
      <c r="D20" s="74">
        <v>1</v>
      </c>
      <c r="E20" s="74">
        <v>0.8</v>
      </c>
      <c r="F20" s="74">
        <v>0.7</v>
      </c>
      <c r="G20" s="74">
        <v>0.58</v>
      </c>
      <c r="H20" s="74">
        <v>0.56</v>
      </c>
      <c r="I20" s="74">
        <v>0.54</v>
      </c>
      <c r="J20" s="74">
        <v>0.54</v>
      </c>
      <c r="K20" s="74">
        <v>0.54</v>
      </c>
      <c r="L20" s="74">
        <v>0.54</v>
      </c>
    </row>
    <row r="21" spans="2:12" ht="12.75">
      <c r="B21" s="73"/>
      <c r="C21" s="26">
        <f>C8*C20</f>
        <v>12.208962</v>
      </c>
      <c r="D21" s="26">
        <f aca="true" t="shared" si="6" ref="D21:K21">D8*D20</f>
        <v>16.44140216</v>
      </c>
      <c r="E21" s="26">
        <f t="shared" si="6"/>
        <v>26.56930589056</v>
      </c>
      <c r="F21" s="26">
        <f t="shared" si="6"/>
        <v>46.96124816156479</v>
      </c>
      <c r="G21" s="26">
        <f t="shared" si="6"/>
        <v>66.1482724104327</v>
      </c>
      <c r="H21" s="26">
        <f t="shared" si="6"/>
        <v>95.80094624959219</v>
      </c>
      <c r="I21" s="26">
        <f t="shared" si="6"/>
        <v>129.33127743694942</v>
      </c>
      <c r="J21" s="26">
        <f t="shared" si="6"/>
        <v>155.19753292433933</v>
      </c>
      <c r="K21" s="26">
        <f t="shared" si="6"/>
        <v>186.23703950920716</v>
      </c>
      <c r="L21" s="26">
        <f>L8*L20</f>
        <v>223.4844474110486</v>
      </c>
    </row>
    <row r="22" spans="1:12" ht="12.75">
      <c r="A22" s="3" t="s">
        <v>58</v>
      </c>
      <c r="B22" s="73"/>
      <c r="C22" s="77">
        <v>0.08</v>
      </c>
      <c r="D22" s="77">
        <v>0.07</v>
      </c>
      <c r="E22" s="77">
        <v>0.07</v>
      </c>
      <c r="F22" s="77">
        <v>0.06</v>
      </c>
      <c r="G22" s="77">
        <v>0.06</v>
      </c>
      <c r="H22" s="77">
        <v>0.06</v>
      </c>
      <c r="I22" s="77">
        <v>0.06</v>
      </c>
      <c r="J22" s="77">
        <v>0.06</v>
      </c>
      <c r="K22" s="77">
        <v>0.06</v>
      </c>
      <c r="L22" s="77">
        <v>0.06</v>
      </c>
    </row>
    <row r="23" spans="2:12" ht="12.75">
      <c r="B23" s="73"/>
      <c r="C23" s="96">
        <f>C8*C22</f>
        <v>0.6511446399999999</v>
      </c>
      <c r="D23" s="96">
        <f aca="true" t="shared" si="7" ref="D23:L23">D8*D22</f>
        <v>1.1508981512</v>
      </c>
      <c r="E23" s="96">
        <f t="shared" si="7"/>
        <v>2.324814265424</v>
      </c>
      <c r="F23" s="96">
        <f t="shared" si="7"/>
        <v>4.025249842419839</v>
      </c>
      <c r="G23" s="96">
        <f t="shared" si="7"/>
        <v>6.842924732113727</v>
      </c>
      <c r="H23" s="96">
        <f t="shared" si="7"/>
        <v>10.26438709817059</v>
      </c>
      <c r="I23" s="96">
        <f t="shared" si="7"/>
        <v>14.370141937438824</v>
      </c>
      <c r="J23" s="96">
        <f t="shared" si="7"/>
        <v>17.24417032492659</v>
      </c>
      <c r="K23" s="96">
        <f t="shared" si="7"/>
        <v>20.693004389911906</v>
      </c>
      <c r="L23" s="96">
        <f t="shared" si="7"/>
        <v>24.831605267894286</v>
      </c>
    </row>
    <row r="24" spans="1:12" ht="12.75">
      <c r="A24" s="3" t="s">
        <v>51</v>
      </c>
      <c r="B24" s="101"/>
      <c r="C24" s="99">
        <f>(C11-C15-C19-C21-C23)*0.02</f>
        <v>-0.2897593648</v>
      </c>
      <c r="D24" s="99">
        <f>(D11-D15-D19-D21-D23)*0.05</f>
        <v>-0.87961501556</v>
      </c>
      <c r="E24" s="99">
        <f>(E11-E15-E19-E21-E23)*0.09</f>
        <v>-1.7037567402321596</v>
      </c>
      <c r="F24" s="99">
        <f>(F11-F15-F19-F21-F23)*0.15</f>
        <v>-2.6164123975728946</v>
      </c>
      <c r="G24" s="99">
        <f aca="true" t="shared" si="8" ref="G24:L24">(G11-G15-G19-G21-G23)*0.2</f>
        <v>0.09123899642818625</v>
      </c>
      <c r="H24" s="99">
        <f t="shared" si="8"/>
        <v>2.8398137638271947</v>
      </c>
      <c r="I24" s="99">
        <f t="shared" si="8"/>
        <v>5.149300860915578</v>
      </c>
      <c r="J24" s="99">
        <f t="shared" si="8"/>
        <v>6.265381884723331</v>
      </c>
      <c r="K24" s="99">
        <f t="shared" si="8"/>
        <v>7.64261628800746</v>
      </c>
      <c r="L24" s="99">
        <f t="shared" si="8"/>
        <v>9.295297571948423</v>
      </c>
    </row>
    <row r="25" spans="1:12" ht="12.75">
      <c r="A25" s="31" t="s">
        <v>8</v>
      </c>
      <c r="B25" s="100"/>
      <c r="C25" s="102">
        <f>C11-C15-C19-C21-C23-C24</f>
        <v>-14.198208875199999</v>
      </c>
      <c r="D25" s="102">
        <f aca="true" t="shared" si="9" ref="D25:L25">D11-D15-D19-D21-D23-D24</f>
        <v>-16.71268529564</v>
      </c>
      <c r="E25" s="102">
        <f t="shared" si="9"/>
        <v>-17.22687370679184</v>
      </c>
      <c r="F25" s="102">
        <f t="shared" si="9"/>
        <v>-14.826336919579738</v>
      </c>
      <c r="G25" s="30">
        <f t="shared" si="9"/>
        <v>0.364955985712745</v>
      </c>
      <c r="H25" s="30">
        <f t="shared" si="9"/>
        <v>11.359255055308777</v>
      </c>
      <c r="I25" s="30">
        <f t="shared" si="9"/>
        <v>20.597203443662313</v>
      </c>
      <c r="J25" s="30">
        <f t="shared" si="9"/>
        <v>25.061527538893323</v>
      </c>
      <c r="K25" s="30">
        <f t="shared" si="9"/>
        <v>30.57046515202984</v>
      </c>
      <c r="L25" s="30">
        <f t="shared" si="9"/>
        <v>37.18119028779368</v>
      </c>
    </row>
    <row r="26" spans="1:12" ht="12.75">
      <c r="A26" s="65" t="s">
        <v>53</v>
      </c>
      <c r="B26" s="32"/>
      <c r="C26" s="69">
        <f>C25/C8</f>
        <v>-1.7444</v>
      </c>
      <c r="D26" s="69">
        <f aca="true" t="shared" si="10" ref="D26:L26">D25/D8</f>
        <v>-1.0165</v>
      </c>
      <c r="E26" s="69">
        <f t="shared" si="10"/>
        <v>-0.5187</v>
      </c>
      <c r="F26" s="69">
        <f t="shared" si="10"/>
        <v>-0.22099999999999995</v>
      </c>
      <c r="G26" s="69">
        <f t="shared" si="10"/>
        <v>0.003200000000000113</v>
      </c>
      <c r="H26" s="69">
        <f t="shared" si="10"/>
        <v>0.06639999999999995</v>
      </c>
      <c r="I26" s="69">
        <f t="shared" si="10"/>
        <v>0.086</v>
      </c>
      <c r="J26" s="69">
        <f t="shared" si="10"/>
        <v>0.08720000000000004</v>
      </c>
      <c r="K26" s="69">
        <f t="shared" si="10"/>
        <v>0.08863999999999995</v>
      </c>
      <c r="L26" s="69">
        <f t="shared" si="10"/>
        <v>0.08983999999999993</v>
      </c>
    </row>
    <row r="27" spans="1:12" ht="12.75">
      <c r="A27" s="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2" t="s">
        <v>25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" t="s">
        <v>26</v>
      </c>
      <c r="B29" s="77">
        <v>0.02</v>
      </c>
      <c r="C29" s="78">
        <f>C8*$B$29</f>
        <v>0.16278615999999999</v>
      </c>
      <c r="D29" s="78">
        <f aca="true" t="shared" si="11" ref="D29:L29">D8*$B$29</f>
        <v>0.3288280432</v>
      </c>
      <c r="E29" s="78">
        <f t="shared" si="11"/>
        <v>0.6642326472639999</v>
      </c>
      <c r="F29" s="78">
        <f t="shared" si="11"/>
        <v>1.34174994747328</v>
      </c>
      <c r="G29" s="78">
        <f t="shared" si="11"/>
        <v>2.280974910704576</v>
      </c>
      <c r="H29" s="78">
        <f t="shared" si="11"/>
        <v>3.4214623660568635</v>
      </c>
      <c r="I29" s="78">
        <f t="shared" si="11"/>
        <v>4.790047312479608</v>
      </c>
      <c r="J29" s="78">
        <f t="shared" si="11"/>
        <v>5.74805677497553</v>
      </c>
      <c r="K29" s="78">
        <f t="shared" si="11"/>
        <v>6.8976681299706355</v>
      </c>
      <c r="L29" s="78">
        <f t="shared" si="11"/>
        <v>8.277201755964763</v>
      </c>
    </row>
    <row r="30" spans="1:12" ht="12.75">
      <c r="A30" s="3" t="s">
        <v>27</v>
      </c>
      <c r="B30" s="77">
        <v>0.01</v>
      </c>
      <c r="C30" s="78">
        <f>C8*$B$30</f>
        <v>0.08139307999999999</v>
      </c>
      <c r="D30" s="78">
        <f aca="true" t="shared" si="12" ref="D30:L30">D8*$B$30</f>
        <v>0.1644140216</v>
      </c>
      <c r="E30" s="78">
        <f t="shared" si="12"/>
        <v>0.33211632363199994</v>
      </c>
      <c r="F30" s="78">
        <f t="shared" si="12"/>
        <v>0.67087497373664</v>
      </c>
      <c r="G30" s="78">
        <f t="shared" si="12"/>
        <v>1.140487455352288</v>
      </c>
      <c r="H30" s="78">
        <f t="shared" si="12"/>
        <v>1.7107311830284317</v>
      </c>
      <c r="I30" s="78">
        <f t="shared" si="12"/>
        <v>2.395023656239804</v>
      </c>
      <c r="J30" s="78">
        <f t="shared" si="12"/>
        <v>2.874028387487765</v>
      </c>
      <c r="K30" s="78">
        <f t="shared" si="12"/>
        <v>3.4488340649853177</v>
      </c>
      <c r="L30" s="78">
        <f t="shared" si="12"/>
        <v>4.138600877982381</v>
      </c>
    </row>
    <row r="31" spans="1:12" ht="12.75">
      <c r="A31" s="7" t="s">
        <v>30</v>
      </c>
      <c r="B31" s="7"/>
      <c r="C31" s="103">
        <f>C25+C29-C30</f>
        <v>-14.116815795199999</v>
      </c>
      <c r="D31" s="103">
        <f>D25+D29-D30</f>
        <v>-16.548271274039998</v>
      </c>
      <c r="E31" s="103">
        <f aca="true" t="shared" si="13" ref="E31:K31">E25+E29-E30</f>
        <v>-16.89475738315984</v>
      </c>
      <c r="F31" s="103">
        <f t="shared" si="13"/>
        <v>-14.155461945843097</v>
      </c>
      <c r="G31" s="27">
        <f t="shared" si="13"/>
        <v>1.5054434410650328</v>
      </c>
      <c r="H31" s="27">
        <f t="shared" si="13"/>
        <v>13.069986238337208</v>
      </c>
      <c r="I31" s="27">
        <f t="shared" si="13"/>
        <v>22.992227099902117</v>
      </c>
      <c r="J31" s="27">
        <f t="shared" si="13"/>
        <v>27.935555926381088</v>
      </c>
      <c r="K31" s="27">
        <f t="shared" si="13"/>
        <v>34.01929921701515</v>
      </c>
      <c r="L31" s="27">
        <f>L25+L29-L30</f>
        <v>41.31979116577606</v>
      </c>
    </row>
    <row r="32" spans="3:12" ht="12.75">
      <c r="C32" s="70">
        <f aca="true" t="shared" si="14" ref="C32:L32">C31/C8</f>
        <v>-1.7344</v>
      </c>
      <c r="D32" s="70">
        <f t="shared" si="14"/>
        <v>-1.0065</v>
      </c>
      <c r="E32" s="70">
        <f t="shared" si="14"/>
        <v>-0.5087</v>
      </c>
      <c r="F32" s="70">
        <f t="shared" si="14"/>
        <v>-0.2109999999999999</v>
      </c>
      <c r="G32" s="70">
        <f t="shared" si="14"/>
        <v>0.013200000000000113</v>
      </c>
      <c r="H32" s="70">
        <f t="shared" si="14"/>
        <v>0.07639999999999994</v>
      </c>
      <c r="I32" s="70">
        <f t="shared" si="14"/>
        <v>0.09599999999999999</v>
      </c>
      <c r="J32" s="70">
        <f t="shared" si="14"/>
        <v>0.09720000000000004</v>
      </c>
      <c r="K32" s="70">
        <f t="shared" si="14"/>
        <v>0.09863999999999994</v>
      </c>
      <c r="L32" s="70">
        <f t="shared" si="14"/>
        <v>0.09983999999999991</v>
      </c>
    </row>
    <row r="33" spans="1:12" ht="12.75">
      <c r="A33" s="1" t="s">
        <v>60</v>
      </c>
      <c r="C33" s="84">
        <f>(C31*0.72)/Värdering!$B$8</f>
        <v>-0.110963511104127</v>
      </c>
      <c r="D33" s="84">
        <f>(D31*0.72)/Värdering!$B$8</f>
        <v>-0.1300756707398142</v>
      </c>
      <c r="E33" s="84">
        <f>(E31*0.72)/Värdering!$B$8</f>
        <v>-0.13279918259790743</v>
      </c>
      <c r="F33" s="84">
        <f>(F31*0.72)/Värdering!$B$8</f>
        <v>-0.1112672844640851</v>
      </c>
      <c r="G33" s="84">
        <f>(G31*0.72)/Värdering!$B$8</f>
        <v>0.011833354802720812</v>
      </c>
      <c r="H33" s="84">
        <f>(H31*0.72)/Värdering!$B$8</f>
        <v>0.10273503487816608</v>
      </c>
      <c r="I33" s="84">
        <f>(I31*0.72)/Värdering!$B$8</f>
        <v>0.1807276006233708</v>
      </c>
      <c r="J33" s="84">
        <f>(J31*0.72)/Värdering!$B$8</f>
        <v>0.21958403475739566</v>
      </c>
      <c r="K33" s="84">
        <f>(K31*0.72)/Värdering!$B$8</f>
        <v>0.2674045578823393</v>
      </c>
      <c r="L33" s="84">
        <f>(L31*0.72)/Värdering!$B$8</f>
        <v>0.32478918563227194</v>
      </c>
    </row>
    <row r="34" spans="1:12" ht="12.75">
      <c r="A34" s="1" t="s">
        <v>69</v>
      </c>
      <c r="C34" s="84">
        <f>0.8/C33</f>
        <v>-7.209577202809385</v>
      </c>
      <c r="D34" s="84">
        <f aca="true" t="shared" si="15" ref="D34:L34">0.8/D33</f>
        <v>-6.150266190825278</v>
      </c>
      <c r="E34" s="84">
        <f t="shared" si="15"/>
        <v>-6.024133464904368</v>
      </c>
      <c r="F34" s="84">
        <f t="shared" si="15"/>
        <v>-7.189894171077972</v>
      </c>
      <c r="G34" s="84">
        <f t="shared" si="15"/>
        <v>67.60551114516215</v>
      </c>
      <c r="H34" s="84">
        <f t="shared" si="15"/>
        <v>7.787022226144406</v>
      </c>
      <c r="I34" s="84">
        <f t="shared" si="15"/>
        <v>4.426551324980895</v>
      </c>
      <c r="J34" s="84">
        <f t="shared" si="15"/>
        <v>3.643252119325837</v>
      </c>
      <c r="K34" s="84">
        <f t="shared" si="15"/>
        <v>2.991721630833264</v>
      </c>
      <c r="L34" s="84">
        <f t="shared" si="15"/>
        <v>2.4631361984624833</v>
      </c>
    </row>
    <row r="35" ht="12.75">
      <c r="G35" s="75"/>
    </row>
  </sheetData>
  <sheetProtection/>
  <printOptions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40.140625" style="0" customWidth="1"/>
    <col min="2" max="2" width="15.28125" style="0" customWidth="1"/>
    <col min="5" max="5" width="11.00390625" style="0" bestFit="1" customWidth="1"/>
    <col min="7" max="7" width="9.57421875" style="0" bestFit="1" customWidth="1"/>
  </cols>
  <sheetData>
    <row r="1" spans="1:2" ht="15">
      <c r="A1" s="4" t="s">
        <v>0</v>
      </c>
      <c r="B1" s="39" t="s">
        <v>54</v>
      </c>
    </row>
    <row r="2" ht="15">
      <c r="A2" s="4"/>
    </row>
    <row r="3" ht="12.75">
      <c r="A3" s="11" t="s">
        <v>22</v>
      </c>
    </row>
    <row r="4" spans="1:2" ht="12.75">
      <c r="A4" t="s">
        <v>10</v>
      </c>
      <c r="B4" s="28">
        <f>(Resultaträkning!C31/(1+Avkastningskrav!B11)^1)+(Resultaträkning!D31/(1+Avkastningskrav!B11)^2)+(Resultaträkning!E31/(1+Avkastningskrav!B11)^3)+(Resultaträkning!F31/(1+Avkastningskrav!B11)^4)+(Resultaträkning!G31/(1+Avkastningskrav!B11)^5)+(Resultaträkning!H31/(1+Avkastningskrav!B11)^6)+(Resultaträkning!I31/(1+Avkastningskrav!B11)^7)+(Resultaträkning!J31/(1+Avkastningskrav!B11)^8)+(Resultaträkning!K31/(1+Avkastningskrav!B11)^9)+(Resultaträkning!L31/(1+Avkastningskrav!B11)^10)</f>
        <v>-4.383494448934414</v>
      </c>
    </row>
    <row r="5" spans="1:2" ht="12.75">
      <c r="A5" t="s">
        <v>11</v>
      </c>
      <c r="B5" s="28">
        <f>((Resultaträkning!L31)/Avkastningskrav!B12)/((1+Avkastningskrav!B11)^10)</f>
        <v>85.29255392532276</v>
      </c>
    </row>
    <row r="6" spans="1:2" ht="12.75">
      <c r="A6" t="s">
        <v>42</v>
      </c>
      <c r="B6" s="53">
        <v>0</v>
      </c>
    </row>
    <row r="7" spans="1:2" ht="12.75">
      <c r="A7" s="6" t="s">
        <v>12</v>
      </c>
      <c r="B7" s="29">
        <f>SUM(B4:B6)</f>
        <v>80.90905947638835</v>
      </c>
    </row>
    <row r="8" spans="1:3" ht="12.75">
      <c r="A8" s="35" t="s">
        <v>31</v>
      </c>
      <c r="B8" s="105">
        <v>91.598646</v>
      </c>
      <c r="C8" s="39" t="s">
        <v>59</v>
      </c>
    </row>
    <row r="9" spans="1:2" ht="12.75">
      <c r="A9" s="6" t="s">
        <v>32</v>
      </c>
      <c r="B9" s="36">
        <f>B7/B8</f>
        <v>0.8832997321422016</v>
      </c>
    </row>
    <row r="13" ht="12.75">
      <c r="G13" s="104"/>
    </row>
    <row r="15" ht="12.75">
      <c r="C15" s="3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26.140625" style="0" customWidth="1"/>
    <col min="2" max="2" width="12.00390625" style="0" bestFit="1" customWidth="1"/>
    <col min="4" max="4" width="10.28125" style="0" customWidth="1"/>
  </cols>
  <sheetData>
    <row r="1" ht="15">
      <c r="A1" s="4" t="s">
        <v>1</v>
      </c>
    </row>
    <row r="4" spans="1:3" ht="12.75">
      <c r="A4" t="s">
        <v>15</v>
      </c>
      <c r="B4" s="55">
        <v>0.044</v>
      </c>
      <c r="C4" t="s">
        <v>21</v>
      </c>
    </row>
    <row r="5" spans="1:3" ht="12.75">
      <c r="A5" t="s">
        <v>43</v>
      </c>
      <c r="B5" s="12">
        <v>0.04</v>
      </c>
      <c r="C5" s="39" t="s">
        <v>44</v>
      </c>
    </row>
    <row r="6" spans="1:3" ht="12.75">
      <c r="A6" t="s">
        <v>16</v>
      </c>
      <c r="B6" s="13">
        <v>2</v>
      </c>
      <c r="C6" t="s">
        <v>20</v>
      </c>
    </row>
    <row r="7" spans="1:3" ht="12.75">
      <c r="A7" t="s">
        <v>17</v>
      </c>
      <c r="B7" s="12">
        <v>0.28</v>
      </c>
      <c r="C7" t="s">
        <v>19</v>
      </c>
    </row>
    <row r="8" spans="1:3" ht="12.75">
      <c r="A8" s="39" t="s">
        <v>45</v>
      </c>
      <c r="B8" s="55">
        <v>0.024</v>
      </c>
      <c r="C8" s="39" t="s">
        <v>47</v>
      </c>
    </row>
    <row r="9" spans="1:3" ht="12.75">
      <c r="A9" s="39" t="s">
        <v>46</v>
      </c>
      <c r="B9" s="55">
        <v>0.04</v>
      </c>
      <c r="C9" s="39" t="s">
        <v>48</v>
      </c>
    </row>
    <row r="11" spans="1:3" ht="12.75">
      <c r="A11" s="5" t="s">
        <v>18</v>
      </c>
      <c r="B11" s="56">
        <f>((B4+B6*(B5))/(1-B7))</f>
        <v>0.17222222222222222</v>
      </c>
      <c r="C11" s="39" t="s">
        <v>49</v>
      </c>
    </row>
    <row r="12" spans="1:3" ht="12.75">
      <c r="A12" s="5" t="s">
        <v>18</v>
      </c>
      <c r="B12" s="56">
        <f>((B4-B8+B6*(B5))/(1-B7))-B9</f>
        <v>0.09888888888888889</v>
      </c>
      <c r="C12" s="54" t="s">
        <v>50</v>
      </c>
    </row>
    <row r="14" spans="1:2" ht="12.75">
      <c r="A14" s="5" t="s">
        <v>35</v>
      </c>
      <c r="B14" s="40">
        <v>0</v>
      </c>
    </row>
    <row r="15" spans="1:2" ht="12.75">
      <c r="A15" s="44"/>
      <c r="B15" s="45"/>
    </row>
    <row r="16" ht="12.75">
      <c r="A16" s="39" t="s">
        <v>23</v>
      </c>
    </row>
    <row r="17" spans="1:4" ht="12.75">
      <c r="A17" s="41" t="s">
        <v>36</v>
      </c>
      <c r="B17" s="42">
        <f>(1+(1-B7)*B11)^(1/250)</f>
        <v>1.0004676843361184</v>
      </c>
      <c r="C17" s="41" t="s">
        <v>37</v>
      </c>
      <c r="D17" s="41"/>
    </row>
    <row r="18" spans="1:4" ht="12.75">
      <c r="A18" s="43" t="s">
        <v>36</v>
      </c>
      <c r="B18" s="43">
        <f>1/B17</f>
        <v>0.9995325342902717</v>
      </c>
      <c r="C18" s="43" t="s">
        <v>38</v>
      </c>
      <c r="D18" s="43"/>
    </row>
    <row r="20" spans="1:4" ht="12.75">
      <c r="A20" s="46" t="s">
        <v>39</v>
      </c>
      <c r="B20" s="44"/>
      <c r="C20" s="44"/>
      <c r="D20" s="44"/>
    </row>
    <row r="21" spans="1:4" ht="12.75">
      <c r="A21" s="5" t="s">
        <v>36</v>
      </c>
      <c r="B21" s="5">
        <f>(1+(1-B7)*B11)^(1/260)</f>
        <v>1.0004496924331532</v>
      </c>
      <c r="C21" s="47" t="s">
        <v>37</v>
      </c>
      <c r="D21" s="5"/>
    </row>
    <row r="23" spans="1:4" ht="12.75">
      <c r="A23" s="48" t="s">
        <v>40</v>
      </c>
      <c r="B23" s="49">
        <f>1/B24</f>
        <v>1</v>
      </c>
      <c r="C23" s="41" t="s">
        <v>37</v>
      </c>
      <c r="D23" s="41"/>
    </row>
    <row r="24" spans="1:4" ht="12.75">
      <c r="A24" s="50" t="s">
        <v>40</v>
      </c>
      <c r="B24" s="51">
        <f>((1+(1-B7)*B11*(B14)))</f>
        <v>1</v>
      </c>
      <c r="C24" s="43" t="s">
        <v>38</v>
      </c>
      <c r="D24" s="43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320"/>
  <sheetViews>
    <sheetView zoomScalePageLayoutView="0" workbookViewId="0" topLeftCell="A200">
      <selection activeCell="C313" sqref="C313"/>
    </sheetView>
  </sheetViews>
  <sheetFormatPr defaultColWidth="9.140625" defaultRowHeight="12.75"/>
  <cols>
    <col min="1" max="1" width="10.421875" style="0" bestFit="1" customWidth="1"/>
    <col min="2" max="2" width="13.7109375" style="0" bestFit="1" customWidth="1"/>
    <col min="3" max="3" width="9.57421875" style="0" bestFit="1" customWidth="1"/>
  </cols>
  <sheetData>
    <row r="1" spans="1:81" ht="12.75" customHeight="1">
      <c r="A1" s="112" t="s">
        <v>33</v>
      </c>
      <c r="B1" s="113" t="s">
        <v>75</v>
      </c>
      <c r="C1" s="114" t="s">
        <v>34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</row>
    <row r="2" spans="1:81" ht="12.75">
      <c r="A2" s="79">
        <v>39216</v>
      </c>
      <c r="B2" s="80">
        <v>2.85</v>
      </c>
      <c r="C2" s="37">
        <f>C3*Avkastningskrav!$B$18</f>
        <v>0.8211640358747828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</row>
    <row r="3" spans="1:81" ht="12.75">
      <c r="A3" s="79">
        <v>39217</v>
      </c>
      <c r="B3" s="80">
        <v>2.6</v>
      </c>
      <c r="C3" s="37">
        <f>C4*Avkastningskrav!$B$18</f>
        <v>0.8215480814317453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</row>
    <row r="4" spans="1:81" ht="12.75">
      <c r="A4" s="79">
        <v>39218</v>
      </c>
      <c r="B4" s="80">
        <v>2.75</v>
      </c>
      <c r="C4" s="37">
        <f>C5*Avkastningskrav!$B$18</f>
        <v>0.8219323066007991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</row>
    <row r="5" spans="1:81" ht="12.75">
      <c r="A5" s="79">
        <v>39220</v>
      </c>
      <c r="B5" s="80">
        <v>2.7</v>
      </c>
      <c r="C5" s="37">
        <f>C6*Avkastningskrav!$B$18</f>
        <v>0.822316711465946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</row>
    <row r="6" spans="1:81" ht="12.75">
      <c r="A6" s="79">
        <v>39223</v>
      </c>
      <c r="B6" s="80">
        <v>2.55</v>
      </c>
      <c r="C6" s="37">
        <f>C7*Avkastningskrav!$B$18</f>
        <v>0.822701296111227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</row>
    <row r="7" spans="1:81" ht="12.75">
      <c r="A7" s="79">
        <v>39224</v>
      </c>
      <c r="B7" s="80">
        <v>2.35</v>
      </c>
      <c r="C7" s="37">
        <f>C8*Avkastningskrav!$B$18</f>
        <v>0.8230860606207225</v>
      </c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</row>
    <row r="8" spans="1:81" ht="12.75">
      <c r="A8" s="79">
        <v>39225</v>
      </c>
      <c r="B8" s="80">
        <v>2.4</v>
      </c>
      <c r="C8" s="37">
        <f>C9*Avkastningskrav!$B$18</f>
        <v>0.8234710050785523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</row>
    <row r="9" spans="1:81" ht="12.75">
      <c r="A9" s="79">
        <v>39226</v>
      </c>
      <c r="B9" s="80">
        <v>2.28</v>
      </c>
      <c r="C9" s="37">
        <f>C10*Avkastningskrav!$B$18</f>
        <v>0.8238561295688752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</row>
    <row r="10" spans="1:81" ht="12.75">
      <c r="A10" s="79">
        <v>39227</v>
      </c>
      <c r="B10" s="80">
        <v>2.15</v>
      </c>
      <c r="C10" s="37">
        <f>C11*Avkastningskrav!$B$18</f>
        <v>0.8242414341758898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</row>
    <row r="11" spans="1:81" ht="12.75">
      <c r="A11" s="79">
        <v>39230</v>
      </c>
      <c r="B11" s="80">
        <v>2</v>
      </c>
      <c r="C11" s="37">
        <f>C12*Avkastningskrav!$B$18</f>
        <v>0.8246269189838337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</row>
    <row r="12" spans="1:81" ht="12.75">
      <c r="A12" s="79">
        <v>39231</v>
      </c>
      <c r="B12" s="80">
        <v>2.2</v>
      </c>
      <c r="C12" s="37">
        <f>C13*Avkastningskrav!$B$18</f>
        <v>0.825012584076984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</row>
    <row r="13" spans="1:81" ht="12.75">
      <c r="A13" s="79">
        <v>39232</v>
      </c>
      <c r="B13" s="80">
        <v>2.15</v>
      </c>
      <c r="C13" s="37">
        <f>C14*Avkastningskrav!$B$18</f>
        <v>0.8253984295396574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</row>
    <row r="14" spans="1:81" ht="12.75">
      <c r="A14" s="79">
        <v>39233</v>
      </c>
      <c r="B14" s="80">
        <v>2.02</v>
      </c>
      <c r="C14" s="37">
        <f>C15*Avkastningskrav!$B$18</f>
        <v>0.8257844554562098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</row>
    <row r="15" spans="1:81" ht="12.75">
      <c r="A15" s="79">
        <v>39234</v>
      </c>
      <c r="B15" s="80">
        <v>2</v>
      </c>
      <c r="C15" s="37">
        <f>C16*Avkastningskrav!$B$18</f>
        <v>0.8261706619110368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</row>
    <row r="16" spans="1:81" ht="12.75">
      <c r="A16" s="79">
        <v>39237</v>
      </c>
      <c r="B16" s="80">
        <v>1.61</v>
      </c>
      <c r="C16" s="37">
        <f>C17*Avkastningskrav!$B$18</f>
        <v>0.8265570489885732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</row>
    <row r="17" spans="1:81" ht="12.75">
      <c r="A17" s="79">
        <v>39238</v>
      </c>
      <c r="B17" s="80">
        <v>1.85</v>
      </c>
      <c r="C17" s="37">
        <f>C18*Avkastningskrav!$B$18</f>
        <v>0.8269436167732934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</row>
    <row r="18" spans="1:81" ht="12.75">
      <c r="A18" s="79">
        <v>39240</v>
      </c>
      <c r="B18" s="80">
        <v>1.85</v>
      </c>
      <c r="C18" s="37">
        <f>C19*Avkastningskrav!$B$18</f>
        <v>0.8273303653497114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</row>
    <row r="19" spans="1:81" ht="12.75">
      <c r="A19" s="79">
        <v>39241</v>
      </c>
      <c r="B19" s="80">
        <v>1.92</v>
      </c>
      <c r="C19" s="37">
        <f>C20*Avkastningskrav!$B$18</f>
        <v>0.8277172948023805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</row>
    <row r="20" spans="1:81" ht="12.75">
      <c r="A20" s="79">
        <v>39244</v>
      </c>
      <c r="B20" s="80">
        <v>1.89</v>
      </c>
      <c r="C20" s="37">
        <f>C21*Avkastningskrav!$B$18</f>
        <v>0.8281044052158939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</row>
    <row r="21" spans="1:81" ht="12.75">
      <c r="A21" s="79">
        <v>39245</v>
      </c>
      <c r="B21" s="80">
        <v>1.81</v>
      </c>
      <c r="C21" s="37">
        <f>C22*Avkastningskrav!$B$18</f>
        <v>0.8284916966748841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</row>
    <row r="22" spans="1:81" ht="12.75">
      <c r="A22" s="79">
        <v>39246</v>
      </c>
      <c r="B22" s="80">
        <v>1.6</v>
      </c>
      <c r="C22" s="37">
        <f>C23*Avkastningskrav!$B$18</f>
        <v>0.8288791692640232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</row>
    <row r="23" spans="1:81" ht="12.75">
      <c r="A23" s="79">
        <v>39247</v>
      </c>
      <c r="B23" s="80">
        <v>1.83</v>
      </c>
      <c r="C23" s="37">
        <f>C24*Avkastningskrav!$B$18</f>
        <v>0.8292668230680228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</row>
    <row r="24" spans="1:81" ht="12.75">
      <c r="A24" s="79">
        <v>39248</v>
      </c>
      <c r="B24" s="80">
        <v>2</v>
      </c>
      <c r="C24" s="37">
        <f>C25*Avkastningskrav!$B$18</f>
        <v>0.8296546581716344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</row>
    <row r="25" spans="1:81" ht="12.75">
      <c r="A25" s="79">
        <v>39251</v>
      </c>
      <c r="B25" s="80">
        <v>1.86</v>
      </c>
      <c r="C25" s="37">
        <f>C26*Avkastningskrav!$B$18</f>
        <v>0.830042674659649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</row>
    <row r="26" spans="1:81" ht="12.75">
      <c r="A26" s="79">
        <v>39252</v>
      </c>
      <c r="B26" s="80">
        <v>1.86</v>
      </c>
      <c r="C26" s="37">
        <f>C27*Avkastningskrav!$B$18</f>
        <v>0.8304308726168972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</row>
    <row r="27" spans="1:81" ht="12.75">
      <c r="A27" s="79">
        <v>39253</v>
      </c>
      <c r="B27" s="80">
        <v>1.86</v>
      </c>
      <c r="C27" s="37">
        <f>C28*Avkastningskrav!$B$18</f>
        <v>0.8308192521282493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</row>
    <row r="28" spans="1:81" ht="12.75">
      <c r="A28" s="79">
        <v>39254</v>
      </c>
      <c r="B28" s="80">
        <v>1.9</v>
      </c>
      <c r="C28" s="37">
        <f>C29*Avkastningskrav!$B$18</f>
        <v>0.8312078132786153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</row>
    <row r="29" spans="1:81" ht="12.75">
      <c r="A29" s="79">
        <v>39258</v>
      </c>
      <c r="B29" s="80">
        <v>1.8</v>
      </c>
      <c r="C29" s="37">
        <f>C30*Avkastningskrav!$B$18</f>
        <v>0.8315965561529449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</row>
    <row r="30" spans="1:81" ht="12.75">
      <c r="A30" s="79">
        <v>39259</v>
      </c>
      <c r="B30" s="80">
        <v>1.8</v>
      </c>
      <c r="C30" s="37">
        <f>C31*Avkastningskrav!$B$18</f>
        <v>0.8319854808362277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</row>
    <row r="31" spans="1:81" ht="12.75">
      <c r="A31" s="79">
        <v>39260</v>
      </c>
      <c r="B31" s="80">
        <v>1.89</v>
      </c>
      <c r="C31" s="37">
        <f>C32*Avkastningskrav!$B$18</f>
        <v>0.8323745874134928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</row>
    <row r="32" spans="1:81" ht="12.75">
      <c r="A32" s="79">
        <v>39261</v>
      </c>
      <c r="B32" s="80">
        <v>1.85</v>
      </c>
      <c r="C32" s="37">
        <f>C33*Avkastningskrav!$B$18</f>
        <v>0.8327638759698092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</row>
    <row r="33" spans="1:81" ht="12.75">
      <c r="A33" s="79">
        <v>39262</v>
      </c>
      <c r="B33" s="80">
        <v>1.8</v>
      </c>
      <c r="C33" s="37">
        <f>C34*Avkastningskrav!$B$18</f>
        <v>0.8331533465902855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</row>
    <row r="34" spans="1:3" ht="12.75">
      <c r="A34" s="79">
        <v>39265</v>
      </c>
      <c r="B34" s="80">
        <v>1.82</v>
      </c>
      <c r="C34" s="37">
        <f>C35*Avkastningskrav!$B$18</f>
        <v>0.8335429993600705</v>
      </c>
    </row>
    <row r="35" spans="1:3" ht="12.75">
      <c r="A35" s="79">
        <v>39266</v>
      </c>
      <c r="B35" s="80">
        <v>1.9</v>
      </c>
      <c r="C35" s="37">
        <f>C36*Avkastningskrav!$B$18</f>
        <v>0.8339328343643524</v>
      </c>
    </row>
    <row r="36" spans="1:3" ht="12.75">
      <c r="A36" s="79">
        <v>39267</v>
      </c>
      <c r="B36" s="80">
        <v>1.9</v>
      </c>
      <c r="C36" s="37">
        <f>C37*Avkastningskrav!$B$18</f>
        <v>0.8343228516883595</v>
      </c>
    </row>
    <row r="37" spans="1:3" ht="12.75">
      <c r="A37" s="79">
        <v>39268</v>
      </c>
      <c r="B37" s="80">
        <v>1.85</v>
      </c>
      <c r="C37" s="37">
        <f>C38*Avkastningskrav!$B$18</f>
        <v>0.8347130514173599</v>
      </c>
    </row>
    <row r="38" spans="1:3" ht="12.75">
      <c r="A38" s="79">
        <v>39269</v>
      </c>
      <c r="B38" s="80">
        <v>1.9</v>
      </c>
      <c r="C38" s="37">
        <f>C39*Avkastningskrav!$B$18</f>
        <v>0.8351034336366614</v>
      </c>
    </row>
    <row r="39" spans="1:3" ht="12.75">
      <c r="A39" s="79">
        <v>39272</v>
      </c>
      <c r="B39" s="80">
        <v>1.89</v>
      </c>
      <c r="C39" s="37">
        <f>C40*Avkastningskrav!$B$18</f>
        <v>0.835493998431612</v>
      </c>
    </row>
    <row r="40" spans="1:3" ht="12.75">
      <c r="A40" s="79">
        <v>39273</v>
      </c>
      <c r="B40" s="80">
        <v>1.72</v>
      </c>
      <c r="C40" s="37">
        <f>C41*Avkastningskrav!$B$18</f>
        <v>0.8358847458875994</v>
      </c>
    </row>
    <row r="41" spans="1:3" ht="12.75">
      <c r="A41" s="79">
        <v>39274</v>
      </c>
      <c r="B41" s="80">
        <v>1.7</v>
      </c>
      <c r="C41" s="37">
        <f>C42*Avkastningskrav!$B$18</f>
        <v>0.8362756760900514</v>
      </c>
    </row>
    <row r="42" spans="1:3" ht="12.75">
      <c r="A42" s="79">
        <v>39275</v>
      </c>
      <c r="B42" s="80">
        <v>1.79</v>
      </c>
      <c r="C42" s="37">
        <f>C43*Avkastningskrav!$B$18</f>
        <v>0.8366667891244356</v>
      </c>
    </row>
    <row r="43" spans="1:3" ht="12.75">
      <c r="A43" s="79">
        <v>39276</v>
      </c>
      <c r="B43" s="80">
        <v>1.72</v>
      </c>
      <c r="C43" s="37">
        <f>C44*Avkastningskrav!$B$18</f>
        <v>0.8370580850762596</v>
      </c>
    </row>
    <row r="44" spans="1:3" ht="12.75">
      <c r="A44" s="79">
        <v>39279</v>
      </c>
      <c r="B44" s="80">
        <v>1.62</v>
      </c>
      <c r="C44" s="37">
        <f>C45*Avkastningskrav!$B$18</f>
        <v>0.8374495640310711</v>
      </c>
    </row>
    <row r="45" spans="1:3" ht="12.75">
      <c r="A45" s="79">
        <v>39280</v>
      </c>
      <c r="B45" s="80">
        <v>1.63</v>
      </c>
      <c r="C45" s="37">
        <f>C46*Avkastningskrav!$B$18</f>
        <v>0.8378412260744577</v>
      </c>
    </row>
    <row r="46" spans="1:3" ht="12.75">
      <c r="A46" s="79">
        <v>39281</v>
      </c>
      <c r="B46" s="80">
        <v>1.81</v>
      </c>
      <c r="C46" s="37">
        <f>C47*Avkastningskrav!$B$18</f>
        <v>0.8382330712920469</v>
      </c>
    </row>
    <row r="47" spans="1:3" ht="12.75">
      <c r="A47" s="79">
        <v>39282</v>
      </c>
      <c r="B47" s="80">
        <v>1.89</v>
      </c>
      <c r="C47" s="37">
        <f>C48*Avkastningskrav!$B$18</f>
        <v>0.8386250997695067</v>
      </c>
    </row>
    <row r="48" spans="1:3" ht="12.75">
      <c r="A48" s="79">
        <v>39283</v>
      </c>
      <c r="B48" s="80">
        <v>1.77</v>
      </c>
      <c r="C48" s="37">
        <f>C49*Avkastningskrav!$B$18</f>
        <v>0.8390173115925447</v>
      </c>
    </row>
    <row r="49" spans="1:3" ht="12.75">
      <c r="A49" s="79">
        <v>39286</v>
      </c>
      <c r="B49" s="80">
        <v>1.7</v>
      </c>
      <c r="C49" s="37">
        <f>C50*Avkastningskrav!$B$18</f>
        <v>0.8394097068469087</v>
      </c>
    </row>
    <row r="50" spans="1:3" ht="12.75">
      <c r="A50" s="79">
        <v>39287</v>
      </c>
      <c r="B50" s="80">
        <v>1.85</v>
      </c>
      <c r="C50" s="37">
        <f>C51*Avkastningskrav!$B$18</f>
        <v>0.8398022856183868</v>
      </c>
    </row>
    <row r="51" spans="1:3" ht="12.75">
      <c r="A51" s="79">
        <v>39288</v>
      </c>
      <c r="B51" s="80">
        <v>1.79</v>
      </c>
      <c r="C51" s="37">
        <f>C52*Avkastningskrav!$B$18</f>
        <v>0.840195047992807</v>
      </c>
    </row>
    <row r="52" spans="1:3" ht="12.75">
      <c r="A52" s="79">
        <v>39289</v>
      </c>
      <c r="B52" s="80">
        <v>1.66</v>
      </c>
      <c r="C52" s="37">
        <f>C53*Avkastningskrav!$B$18</f>
        <v>0.8405879940560375</v>
      </c>
    </row>
    <row r="53" spans="1:3" ht="12.75">
      <c r="A53" s="79">
        <v>39290</v>
      </c>
      <c r="B53" s="80">
        <v>1.77</v>
      </c>
      <c r="C53" s="37">
        <f>C54*Avkastningskrav!$B$18</f>
        <v>0.8409811238939867</v>
      </c>
    </row>
    <row r="54" spans="1:3" ht="12.75">
      <c r="A54" s="79">
        <v>39293</v>
      </c>
      <c r="B54" s="80">
        <v>1.7</v>
      </c>
      <c r="C54" s="37">
        <f>C55*Avkastningskrav!$B$18</f>
        <v>0.8413744375926032</v>
      </c>
    </row>
    <row r="55" spans="1:3" ht="12.75">
      <c r="A55" s="79">
        <v>39294</v>
      </c>
      <c r="B55" s="80">
        <v>1.69</v>
      </c>
      <c r="C55" s="37">
        <f>C56*Avkastningskrav!$B$18</f>
        <v>0.8417679352378757</v>
      </c>
    </row>
    <row r="56" spans="1:3" ht="12.75">
      <c r="A56" s="79">
        <v>39295</v>
      </c>
      <c r="B56" s="80">
        <v>1.6</v>
      </c>
      <c r="C56" s="37">
        <f>C57*Avkastningskrav!$B$18</f>
        <v>0.8421616169158332</v>
      </c>
    </row>
    <row r="57" spans="1:3" ht="12.75">
      <c r="A57" s="79">
        <v>39296</v>
      </c>
      <c r="B57" s="80">
        <v>1.6</v>
      </c>
      <c r="C57" s="37">
        <f>C58*Avkastningskrav!$B$18</f>
        <v>0.842555482712545</v>
      </c>
    </row>
    <row r="58" spans="1:3" ht="12.75">
      <c r="A58" s="79">
        <v>39297</v>
      </c>
      <c r="B58" s="80">
        <v>1.59</v>
      </c>
      <c r="C58" s="37">
        <f>C59*Avkastningskrav!$B$18</f>
        <v>0.8429495327141203</v>
      </c>
    </row>
    <row r="59" spans="1:3" ht="12.75">
      <c r="A59" s="79">
        <v>39300</v>
      </c>
      <c r="B59" s="80">
        <v>1.4</v>
      </c>
      <c r="C59" s="37">
        <f>C60*Avkastningskrav!$B$18</f>
        <v>0.8433437670067091</v>
      </c>
    </row>
    <row r="60" spans="1:3" ht="12.75">
      <c r="A60" s="79">
        <v>39301</v>
      </c>
      <c r="B60" s="80">
        <v>1.4</v>
      </c>
      <c r="C60" s="37">
        <f>C61*Avkastningskrav!$B$18</f>
        <v>0.8437381856765013</v>
      </c>
    </row>
    <row r="61" spans="1:3" ht="12.75">
      <c r="A61" s="79">
        <v>39302</v>
      </c>
      <c r="B61" s="80">
        <v>1.5</v>
      </c>
      <c r="C61" s="37">
        <f>C62*Avkastningskrav!$B$18</f>
        <v>0.8441327888097272</v>
      </c>
    </row>
    <row r="62" spans="1:3" ht="12.75">
      <c r="A62" s="79">
        <v>39303</v>
      </c>
      <c r="B62" s="80">
        <v>1.43</v>
      </c>
      <c r="C62" s="37">
        <f>C63*Avkastningskrav!$B$18</f>
        <v>0.8445275764926575</v>
      </c>
    </row>
    <row r="63" spans="1:3" ht="12.75">
      <c r="A63" s="79">
        <v>39304</v>
      </c>
      <c r="B63" s="80">
        <v>1.3</v>
      </c>
      <c r="C63" s="37">
        <f>C64*Avkastningskrav!$B$18</f>
        <v>0.8449225488116032</v>
      </c>
    </row>
    <row r="64" spans="1:3" ht="12.75">
      <c r="A64" s="79">
        <v>39307</v>
      </c>
      <c r="B64" s="80">
        <v>1.3</v>
      </c>
      <c r="C64" s="37">
        <f>C65*Avkastningskrav!$B$18</f>
        <v>0.8453177058529157</v>
      </c>
    </row>
    <row r="65" spans="1:3" ht="12.75">
      <c r="A65" s="79">
        <v>39308</v>
      </c>
      <c r="B65" s="80">
        <v>1.21</v>
      </c>
      <c r="C65" s="37">
        <f>C66*Avkastningskrav!$B$18</f>
        <v>0.8457130477029866</v>
      </c>
    </row>
    <row r="66" spans="1:3" ht="12.75">
      <c r="A66" s="79">
        <v>39309</v>
      </c>
      <c r="B66" s="80">
        <v>1.2</v>
      </c>
      <c r="C66" s="37">
        <f>C67*Avkastningskrav!$B$18</f>
        <v>0.8461085744482483</v>
      </c>
    </row>
    <row r="67" spans="1:3" ht="12.75">
      <c r="A67" s="79">
        <v>39310</v>
      </c>
      <c r="B67" s="80">
        <v>1.23</v>
      </c>
      <c r="C67" s="37">
        <f>C68*Avkastningskrav!$B$18</f>
        <v>0.8465042861751733</v>
      </c>
    </row>
    <row r="68" spans="1:3" ht="12.75">
      <c r="A68" s="79">
        <v>39311</v>
      </c>
      <c r="B68" s="80">
        <v>1.3</v>
      </c>
      <c r="C68" s="37">
        <f>C69*Avkastningskrav!$B$18</f>
        <v>0.8469001829702745</v>
      </c>
    </row>
    <row r="69" spans="1:3" ht="12.75">
      <c r="A69" s="79">
        <v>39314</v>
      </c>
      <c r="B69" s="80">
        <v>1.25</v>
      </c>
      <c r="C69" s="37">
        <f>C70*Avkastningskrav!$B$18</f>
        <v>0.8472962649201056</v>
      </c>
    </row>
    <row r="70" spans="1:3" ht="12.75">
      <c r="A70" s="79">
        <v>39315</v>
      </c>
      <c r="B70" s="80">
        <v>1.26</v>
      </c>
      <c r="C70" s="37">
        <f>C71*Avkastningskrav!$B$18</f>
        <v>0.8476925321112604</v>
      </c>
    </row>
    <row r="71" spans="1:3" ht="12.75">
      <c r="A71" s="79">
        <v>39316</v>
      </c>
      <c r="B71" s="80">
        <v>1.25</v>
      </c>
      <c r="C71" s="37">
        <f>C72*Avkastningskrav!$B$18</f>
        <v>0.8480889846303734</v>
      </c>
    </row>
    <row r="72" spans="1:3" ht="12.75">
      <c r="A72" s="79">
        <v>39317</v>
      </c>
      <c r="B72" s="80">
        <v>1.4</v>
      </c>
      <c r="C72" s="37">
        <f>C73*Avkastningskrav!$B$18</f>
        <v>0.8484856225641196</v>
      </c>
    </row>
    <row r="73" spans="1:3" ht="12.75">
      <c r="A73" s="79">
        <v>39318</v>
      </c>
      <c r="B73" s="80">
        <v>1.45</v>
      </c>
      <c r="C73" s="37">
        <f>C74*Avkastningskrav!$B$18</f>
        <v>0.8488824459992146</v>
      </c>
    </row>
    <row r="74" spans="1:3" ht="12.75">
      <c r="A74" s="79">
        <v>39321</v>
      </c>
      <c r="B74" s="80">
        <v>1.53</v>
      </c>
      <c r="C74" s="37">
        <f>C75*Avkastningskrav!$B$18</f>
        <v>0.8492794550224143</v>
      </c>
    </row>
    <row r="75" spans="1:3" ht="12.75">
      <c r="A75" s="79">
        <v>39322</v>
      </c>
      <c r="B75" s="80">
        <v>1.52</v>
      </c>
      <c r="C75" s="37">
        <f>C76*Avkastningskrav!$B$18</f>
        <v>0.8496766497205155</v>
      </c>
    </row>
    <row r="76" spans="1:3" ht="12.75">
      <c r="A76" s="79">
        <v>39323</v>
      </c>
      <c r="B76" s="80">
        <v>1.5</v>
      </c>
      <c r="C76" s="37">
        <f>C77*Avkastningskrav!$B$18</f>
        <v>0.8500740301803553</v>
      </c>
    </row>
    <row r="77" spans="1:3" ht="12.75">
      <c r="A77" s="79">
        <v>39325</v>
      </c>
      <c r="B77" s="80">
        <v>1.44</v>
      </c>
      <c r="C77" s="37">
        <f>C78*Avkastningskrav!$B$18</f>
        <v>0.8504715964888118</v>
      </c>
    </row>
    <row r="78" spans="1:3" ht="12.75">
      <c r="A78" s="79">
        <v>39328</v>
      </c>
      <c r="B78" s="80">
        <v>1.44</v>
      </c>
      <c r="C78" s="37">
        <f>C79*Avkastningskrav!$B$18</f>
        <v>0.8508693487328032</v>
      </c>
    </row>
    <row r="79" spans="1:3" ht="12.75">
      <c r="A79" s="79">
        <v>39329</v>
      </c>
      <c r="B79" s="80">
        <v>1.4</v>
      </c>
      <c r="C79" s="37">
        <f>C80*Avkastningskrav!$B$18</f>
        <v>0.8512672869992888</v>
      </c>
    </row>
    <row r="80" spans="1:3" ht="12.75">
      <c r="A80" s="79">
        <v>39330</v>
      </c>
      <c r="B80" s="80">
        <v>1.45</v>
      </c>
      <c r="C80" s="37">
        <f>C81*Avkastningskrav!$B$18</f>
        <v>0.8516654113752684</v>
      </c>
    </row>
    <row r="81" spans="1:3" ht="12.75">
      <c r="A81" s="79">
        <v>39331</v>
      </c>
      <c r="B81" s="80">
        <v>1.46</v>
      </c>
      <c r="C81" s="37">
        <f>C82*Avkastningskrav!$B$18</f>
        <v>0.8520637219477825</v>
      </c>
    </row>
    <row r="82" spans="1:3" ht="12.75">
      <c r="A82" s="79">
        <v>39332</v>
      </c>
      <c r="B82" s="80">
        <v>1.43</v>
      </c>
      <c r="C82" s="37">
        <f>C83*Avkastningskrav!$B$18</f>
        <v>0.8524622188039123</v>
      </c>
    </row>
    <row r="83" spans="1:3" ht="12.75">
      <c r="A83" s="79">
        <v>39335</v>
      </c>
      <c r="B83" s="80">
        <v>1.3</v>
      </c>
      <c r="C83" s="37">
        <f>C84*Avkastningskrav!$B$18</f>
        <v>0.8528609020307796</v>
      </c>
    </row>
    <row r="84" spans="1:3" ht="12.75">
      <c r="A84" s="79">
        <v>39336</v>
      </c>
      <c r="B84" s="80">
        <v>1.37</v>
      </c>
      <c r="C84" s="37">
        <f>C85*Avkastningskrav!$B$18</f>
        <v>0.8532597717155472</v>
      </c>
    </row>
    <row r="85" spans="1:3" ht="12.75">
      <c r="A85" s="79">
        <v>39337</v>
      </c>
      <c r="B85" s="80">
        <v>1.35</v>
      </c>
      <c r="C85" s="37">
        <f>C86*Avkastningskrav!$B$18</f>
        <v>0.8536588279454186</v>
      </c>
    </row>
    <row r="86" spans="1:3" ht="12.75">
      <c r="A86" s="79">
        <v>39338</v>
      </c>
      <c r="B86" s="80">
        <v>1.33</v>
      </c>
      <c r="C86" s="37">
        <f>C87*Avkastningskrav!$B$18</f>
        <v>0.8540580708076378</v>
      </c>
    </row>
    <row r="87" spans="1:3" ht="12.75">
      <c r="A87" s="79">
        <v>39339</v>
      </c>
      <c r="B87" s="80">
        <v>1.38</v>
      </c>
      <c r="C87" s="37">
        <f>C88*Avkastningskrav!$B$18</f>
        <v>0.8544575003894901</v>
      </c>
    </row>
    <row r="88" spans="1:3" ht="12.75">
      <c r="A88" s="79">
        <v>39342</v>
      </c>
      <c r="B88" s="80">
        <v>1.42</v>
      </c>
      <c r="C88" s="37">
        <f>C89*Avkastningskrav!$B$18</f>
        <v>0.8548571167783011</v>
      </c>
    </row>
    <row r="89" spans="1:3" ht="12.75">
      <c r="A89" s="79">
        <v>39343</v>
      </c>
      <c r="B89" s="80">
        <v>1.4</v>
      </c>
      <c r="C89" s="37">
        <f>C90*Avkastningskrav!$B$18</f>
        <v>0.8552569200614377</v>
      </c>
    </row>
    <row r="90" spans="1:3" ht="12.75">
      <c r="A90" s="79">
        <v>39344</v>
      </c>
      <c r="B90" s="80">
        <v>1.45</v>
      </c>
      <c r="C90" s="37">
        <f>C91*Avkastningskrav!$B$18</f>
        <v>0.8556569103263073</v>
      </c>
    </row>
    <row r="91" spans="1:3" ht="12.75">
      <c r="A91" s="79">
        <v>39346</v>
      </c>
      <c r="B91" s="80">
        <v>1.42</v>
      </c>
      <c r="C91" s="37">
        <f>C92*Avkastningskrav!$B$18</f>
        <v>0.8560570876603584</v>
      </c>
    </row>
    <row r="92" spans="1:3" ht="12.75">
      <c r="A92" s="79">
        <v>39349</v>
      </c>
      <c r="B92" s="80">
        <v>1.37</v>
      </c>
      <c r="C92" s="37">
        <f>C93*Avkastningskrav!$B$18</f>
        <v>0.8564574521510803</v>
      </c>
    </row>
    <row r="93" spans="1:3" ht="12.75">
      <c r="A93" s="79">
        <v>39350</v>
      </c>
      <c r="B93" s="80">
        <v>1.35</v>
      </c>
      <c r="C93" s="37">
        <f>C94*Avkastningskrav!$B$18</f>
        <v>0.8568580038860032</v>
      </c>
    </row>
    <row r="94" spans="1:3" ht="12.75">
      <c r="A94" s="79">
        <v>39351</v>
      </c>
      <c r="B94" s="80">
        <v>1.39</v>
      </c>
      <c r="C94" s="37">
        <f>C95*Avkastningskrav!$B$18</f>
        <v>0.8572587429526984</v>
      </c>
    </row>
    <row r="95" spans="1:3" ht="12.75">
      <c r="A95" s="79">
        <v>39352</v>
      </c>
      <c r="B95" s="80">
        <v>1.45</v>
      </c>
      <c r="C95" s="37">
        <f>C96*Avkastningskrav!$B$18</f>
        <v>0.857659669438778</v>
      </c>
    </row>
    <row r="96" spans="1:3" ht="12.75">
      <c r="A96" s="79">
        <v>39353</v>
      </c>
      <c r="B96" s="80">
        <v>1.48</v>
      </c>
      <c r="C96" s="37">
        <f>C97*Avkastningskrav!$B$18</f>
        <v>0.8580607834318951</v>
      </c>
    </row>
    <row r="97" spans="1:3" ht="12.75">
      <c r="A97" s="79">
        <v>39356</v>
      </c>
      <c r="B97" s="80">
        <v>1.46</v>
      </c>
      <c r="C97" s="37">
        <f>C98*Avkastningskrav!$B$18</f>
        <v>0.8584620850197436</v>
      </c>
    </row>
    <row r="98" spans="1:3" ht="12.75">
      <c r="A98" s="79">
        <v>39357</v>
      </c>
      <c r="B98" s="80">
        <v>1.7</v>
      </c>
      <c r="C98" s="37">
        <f>C99*Avkastningskrav!$B$18</f>
        <v>0.858863574290059</v>
      </c>
    </row>
    <row r="99" spans="1:3" ht="12.75">
      <c r="A99" s="79">
        <v>39358</v>
      </c>
      <c r="B99" s="80">
        <v>1.64</v>
      </c>
      <c r="C99" s="37">
        <f>C100*Avkastningskrav!$B$18</f>
        <v>0.8592652513306172</v>
      </c>
    </row>
    <row r="100" spans="1:3" ht="12.75">
      <c r="A100" s="79">
        <v>39359</v>
      </c>
      <c r="B100" s="80">
        <v>1.67</v>
      </c>
      <c r="C100" s="37">
        <f>C101*Avkastningskrav!$B$18</f>
        <v>0.8596671162292353</v>
      </c>
    </row>
    <row r="101" spans="1:3" ht="12.75">
      <c r="A101" s="79">
        <v>39360</v>
      </c>
      <c r="B101" s="80">
        <v>1.72</v>
      </c>
      <c r="C101" s="37">
        <f>C102*Avkastningskrav!$B$18</f>
        <v>0.8600691690737718</v>
      </c>
    </row>
    <row r="102" spans="1:3" ht="12.75">
      <c r="A102" s="79">
        <v>39363</v>
      </c>
      <c r="B102" s="80">
        <v>1.71</v>
      </c>
      <c r="C102" s="37">
        <f>C103*Avkastningskrav!$B$18</f>
        <v>0.860471409952126</v>
      </c>
    </row>
    <row r="103" spans="1:3" ht="12.75">
      <c r="A103" s="79">
        <v>39364</v>
      </c>
      <c r="B103" s="80">
        <v>1.71</v>
      </c>
      <c r="C103" s="37">
        <f>C104*Avkastningskrav!$B$18</f>
        <v>0.8608738389522383</v>
      </c>
    </row>
    <row r="104" spans="1:3" ht="12.75">
      <c r="A104" s="79">
        <v>39365</v>
      </c>
      <c r="B104" s="80">
        <v>1.72</v>
      </c>
      <c r="C104" s="37">
        <f>C105*Avkastningskrav!$B$18</f>
        <v>0.8612764561620905</v>
      </c>
    </row>
    <row r="105" spans="1:3" ht="12.75">
      <c r="A105" s="79">
        <v>39366</v>
      </c>
      <c r="B105" s="80">
        <v>1.73</v>
      </c>
      <c r="C105" s="37">
        <f>C106*Avkastningskrav!$B$18</f>
        <v>0.8616792616697051</v>
      </c>
    </row>
    <row r="106" spans="1:3" ht="12.75">
      <c r="A106" s="79">
        <v>39367</v>
      </c>
      <c r="B106" s="80">
        <v>1.7</v>
      </c>
      <c r="C106" s="37">
        <f>C107*Avkastningskrav!$B$18</f>
        <v>0.8620822555631461</v>
      </c>
    </row>
    <row r="107" spans="1:3" ht="12.75">
      <c r="A107" s="79">
        <v>39370</v>
      </c>
      <c r="B107" s="80">
        <v>1.6</v>
      </c>
      <c r="C107" s="37">
        <f>C108*Avkastningskrav!$B$18</f>
        <v>0.8624854379305187</v>
      </c>
    </row>
    <row r="108" spans="1:3" ht="12.75">
      <c r="A108" s="79">
        <v>39371</v>
      </c>
      <c r="B108" s="80">
        <v>1.7</v>
      </c>
      <c r="C108" s="37">
        <f>C109*Avkastningskrav!$B$18</f>
        <v>0.862888808859969</v>
      </c>
    </row>
    <row r="109" spans="1:3" ht="12.75">
      <c r="A109" s="79">
        <v>39372</v>
      </c>
      <c r="B109" s="80">
        <v>1.7</v>
      </c>
      <c r="C109" s="37">
        <f>C110*Avkastningskrav!$B$18</f>
        <v>0.8632923684396847</v>
      </c>
    </row>
    <row r="110" spans="1:3" ht="12.75">
      <c r="A110" s="79">
        <v>39373</v>
      </c>
      <c r="B110" s="80">
        <v>1.62</v>
      </c>
      <c r="C110" s="37">
        <f>C111*Avkastningskrav!$B$18</f>
        <v>0.8636961167578946</v>
      </c>
    </row>
    <row r="111" spans="1:3" ht="12.75">
      <c r="A111" s="79">
        <v>39374</v>
      </c>
      <c r="B111" s="80">
        <v>1.7</v>
      </c>
      <c r="C111" s="37">
        <f>C112*Avkastningskrav!$B$18</f>
        <v>0.8641000539028686</v>
      </c>
    </row>
    <row r="112" spans="1:3" ht="12.75">
      <c r="A112" s="79">
        <v>39377</v>
      </c>
      <c r="B112" s="80">
        <v>1.6</v>
      </c>
      <c r="C112" s="37">
        <f>C113*Avkastningskrav!$B$18</f>
        <v>0.8645041799629181</v>
      </c>
    </row>
    <row r="113" spans="1:3" ht="12.75">
      <c r="A113" s="79">
        <v>39378</v>
      </c>
      <c r="B113" s="80">
        <v>1.5</v>
      </c>
      <c r="C113" s="37">
        <f>C114*Avkastningskrav!$B$18</f>
        <v>0.8649084950263957</v>
      </c>
    </row>
    <row r="114" spans="1:3" ht="12.75">
      <c r="A114" s="79">
        <v>39379</v>
      </c>
      <c r="B114" s="80">
        <v>1.53</v>
      </c>
      <c r="C114" s="37">
        <f>C115*Avkastningskrav!$B$18</f>
        <v>0.8653129991816952</v>
      </c>
    </row>
    <row r="115" spans="1:3" ht="12.75">
      <c r="A115" s="79">
        <v>39380</v>
      </c>
      <c r="B115" s="80">
        <v>1.5</v>
      </c>
      <c r="C115" s="37">
        <f>C116*Avkastningskrav!$B$18</f>
        <v>0.8657176925172522</v>
      </c>
    </row>
    <row r="116" spans="1:3" ht="12.75">
      <c r="A116" s="79">
        <v>39384</v>
      </c>
      <c r="B116" s="80">
        <v>1.56</v>
      </c>
      <c r="C116" s="37">
        <f>C117*Avkastningskrav!$B$18</f>
        <v>0.8661225751215431</v>
      </c>
    </row>
    <row r="117" spans="1:3" ht="12.75">
      <c r="A117" s="79">
        <v>39385</v>
      </c>
      <c r="B117" s="80">
        <v>1.6</v>
      </c>
      <c r="C117" s="37">
        <f>C118*Avkastningskrav!$B$18</f>
        <v>0.866527647083086</v>
      </c>
    </row>
    <row r="118" spans="1:3" ht="12.75">
      <c r="A118" s="79">
        <v>39386</v>
      </c>
      <c r="B118" s="80">
        <v>1.55</v>
      </c>
      <c r="C118" s="37">
        <f>C119*Avkastningskrav!$B$18</f>
        <v>0.8669329084904404</v>
      </c>
    </row>
    <row r="119" spans="1:3" ht="12.75">
      <c r="A119" s="79">
        <v>39387</v>
      </c>
      <c r="B119" s="80">
        <v>1.48</v>
      </c>
      <c r="C119" s="37">
        <f>C120*Avkastningskrav!$B$18</f>
        <v>0.8673383594322069</v>
      </c>
    </row>
    <row r="120" spans="1:3" ht="12.75">
      <c r="A120" s="79">
        <v>39388</v>
      </c>
      <c r="B120" s="80">
        <v>1.48</v>
      </c>
      <c r="C120" s="37">
        <f>C121*Avkastningskrav!$B$18</f>
        <v>0.867743999997028</v>
      </c>
    </row>
    <row r="121" spans="1:3" ht="12.75">
      <c r="A121" s="79">
        <v>39391</v>
      </c>
      <c r="B121" s="80">
        <v>1.4</v>
      </c>
      <c r="C121" s="37">
        <f>C122*Avkastningskrav!$B$18</f>
        <v>0.8681498302735874</v>
      </c>
    </row>
    <row r="122" spans="1:3" ht="12.75">
      <c r="A122" s="79">
        <v>39392</v>
      </c>
      <c r="B122" s="80">
        <v>1.38</v>
      </c>
      <c r="C122" s="37">
        <f>C123*Avkastningskrav!$B$18</f>
        <v>0.8685558503506102</v>
      </c>
    </row>
    <row r="123" spans="1:3" ht="12.75">
      <c r="A123" s="79">
        <v>39393</v>
      </c>
      <c r="B123" s="80">
        <v>1.39</v>
      </c>
      <c r="C123" s="37">
        <f>C124*Avkastningskrav!$B$18</f>
        <v>0.8689620603168633</v>
      </c>
    </row>
    <row r="124" spans="1:3" ht="12.75">
      <c r="A124" s="79">
        <v>39394</v>
      </c>
      <c r="B124" s="80">
        <v>1.5</v>
      </c>
      <c r="C124" s="37">
        <f>C125*Avkastningskrav!$B$18</f>
        <v>0.8693684602611547</v>
      </c>
    </row>
    <row r="125" spans="1:3" ht="12.75">
      <c r="A125" s="79">
        <v>39395</v>
      </c>
      <c r="B125" s="80">
        <v>1.49</v>
      </c>
      <c r="C125" s="37">
        <f>C126*Avkastningskrav!$B$18</f>
        <v>0.8697750502723343</v>
      </c>
    </row>
    <row r="126" spans="1:3" ht="12.75">
      <c r="A126" s="79">
        <v>39398</v>
      </c>
      <c r="B126" s="80">
        <v>1.49</v>
      </c>
      <c r="C126" s="37">
        <f>C127*Avkastningskrav!$B$18</f>
        <v>0.8701818304392933</v>
      </c>
    </row>
    <row r="127" spans="1:3" ht="12.75">
      <c r="A127" s="79">
        <v>39399</v>
      </c>
      <c r="B127" s="80">
        <v>1.45</v>
      </c>
      <c r="C127" s="37">
        <f>C128*Avkastningskrav!$B$18</f>
        <v>0.8705888008509647</v>
      </c>
    </row>
    <row r="128" spans="1:3" ht="12.75">
      <c r="A128" s="79">
        <v>39400</v>
      </c>
      <c r="B128" s="80">
        <v>1.4</v>
      </c>
      <c r="C128" s="37">
        <f>C129*Avkastningskrav!$B$18</f>
        <v>0.8709959615963229</v>
      </c>
    </row>
    <row r="129" spans="1:3" ht="12.75">
      <c r="A129" s="79">
        <v>39401</v>
      </c>
      <c r="B129" s="80">
        <v>1.35</v>
      </c>
      <c r="C129" s="37">
        <f>C130*Avkastningskrav!$B$18</f>
        <v>0.8714033127643839</v>
      </c>
    </row>
    <row r="130" spans="1:3" ht="12.75">
      <c r="A130" s="79">
        <v>39402</v>
      </c>
      <c r="B130" s="80">
        <v>1.41</v>
      </c>
      <c r="C130" s="37">
        <f>C131*Avkastningskrav!$B$18</f>
        <v>0.8718108544442055</v>
      </c>
    </row>
    <row r="131" spans="1:3" ht="12.75">
      <c r="A131" s="79">
        <v>39405</v>
      </c>
      <c r="B131" s="80">
        <v>1.26</v>
      </c>
      <c r="C131" s="37">
        <f>C132*Avkastningskrav!$B$18</f>
        <v>0.8722185867248871</v>
      </c>
    </row>
    <row r="132" spans="1:3" ht="12.75">
      <c r="A132" s="79">
        <v>39406</v>
      </c>
      <c r="B132" s="80">
        <v>1.31</v>
      </c>
      <c r="C132" s="37">
        <f>C133*Avkastningskrav!$B$18</f>
        <v>0.8726265096955697</v>
      </c>
    </row>
    <row r="133" spans="1:3" ht="12.75">
      <c r="A133" s="79">
        <v>39407</v>
      </c>
      <c r="B133" s="80">
        <v>1.35</v>
      </c>
      <c r="C133" s="37">
        <f>C134*Avkastningskrav!$B$18</f>
        <v>0.873034623445436</v>
      </c>
    </row>
    <row r="134" spans="1:3" ht="12.75">
      <c r="A134" s="79">
        <v>39408</v>
      </c>
      <c r="B134" s="80">
        <v>1.19</v>
      </c>
      <c r="C134" s="37">
        <f>C135*Avkastningskrav!$B$18</f>
        <v>0.8734429280637105</v>
      </c>
    </row>
    <row r="135" spans="1:3" ht="12.75">
      <c r="A135" s="79">
        <v>39409</v>
      </c>
      <c r="B135" s="80">
        <v>1.24</v>
      </c>
      <c r="C135" s="37">
        <f>C136*Avkastningskrav!$B$18</f>
        <v>0.8738514236396593</v>
      </c>
    </row>
    <row r="136" spans="1:3" ht="12.75">
      <c r="A136" s="79">
        <v>39412</v>
      </c>
      <c r="B136" s="80">
        <v>1.3</v>
      </c>
      <c r="C136" s="37">
        <f>C137*Avkastningskrav!$B$18</f>
        <v>0.8742601102625903</v>
      </c>
    </row>
    <row r="137" spans="1:3" ht="12.75">
      <c r="A137" s="79">
        <v>39413</v>
      </c>
      <c r="B137" s="80">
        <v>1.25</v>
      </c>
      <c r="C137" s="37">
        <f>C138*Avkastningskrav!$B$18</f>
        <v>0.8746689880218533</v>
      </c>
    </row>
    <row r="138" spans="1:3" ht="12.75">
      <c r="A138" s="79">
        <v>39414</v>
      </c>
      <c r="B138" s="80">
        <v>1.31</v>
      </c>
      <c r="C138" s="37">
        <f>C139*Avkastningskrav!$B$18</f>
        <v>0.8750780570068397</v>
      </c>
    </row>
    <row r="139" spans="1:3" ht="12.75">
      <c r="A139" s="79">
        <v>39415</v>
      </c>
      <c r="B139" s="80">
        <v>1.24</v>
      </c>
      <c r="C139" s="37">
        <f>C140*Avkastningskrav!$B$18</f>
        <v>0.8754873173069828</v>
      </c>
    </row>
    <row r="140" spans="1:3" ht="12.75">
      <c r="A140" s="79">
        <v>39416</v>
      </c>
      <c r="B140" s="80">
        <v>1.3</v>
      </c>
      <c r="C140" s="37">
        <f>C141*Avkastningskrav!$B$18</f>
        <v>0.8758967690117576</v>
      </c>
    </row>
    <row r="141" spans="1:3" ht="12.75">
      <c r="A141" s="79">
        <v>39419</v>
      </c>
      <c r="B141" s="80">
        <v>1.18</v>
      </c>
      <c r="C141" s="37">
        <f>C142*Avkastningskrav!$B$18</f>
        <v>0.8763064122106812</v>
      </c>
    </row>
    <row r="142" spans="1:3" ht="12.75">
      <c r="A142" s="79">
        <v>39420</v>
      </c>
      <c r="B142" s="80">
        <v>1.18</v>
      </c>
      <c r="C142" s="37">
        <f>C143*Avkastningskrav!$B$18</f>
        <v>0.8767162469933123</v>
      </c>
    </row>
    <row r="143" spans="1:3" ht="12.75">
      <c r="A143" s="79">
        <v>39421</v>
      </c>
      <c r="B143" s="80">
        <v>1.05</v>
      </c>
      <c r="C143" s="37">
        <f>C144*Avkastningskrav!$B$18</f>
        <v>0.8771262734492516</v>
      </c>
    </row>
    <row r="144" spans="1:3" ht="12.75">
      <c r="A144" s="79">
        <v>39422</v>
      </c>
      <c r="B144" s="80">
        <v>1.05</v>
      </c>
      <c r="C144" s="37">
        <f>C145*Avkastningskrav!$B$18</f>
        <v>0.8775364916681418</v>
      </c>
    </row>
    <row r="145" spans="1:3" ht="12.75">
      <c r="A145" s="79">
        <v>39423</v>
      </c>
      <c r="B145" s="80">
        <v>1.12</v>
      </c>
      <c r="C145" s="37">
        <f>C146*Avkastningskrav!$B$18</f>
        <v>0.8779469017396674</v>
      </c>
    </row>
    <row r="146" spans="1:3" ht="12.75">
      <c r="A146" s="79">
        <v>39426</v>
      </c>
      <c r="B146" s="80">
        <v>1.11</v>
      </c>
      <c r="C146" s="37">
        <f>C147*Avkastningskrav!$B$18</f>
        <v>0.8783575037535547</v>
      </c>
    </row>
    <row r="147" spans="1:3" ht="12.75">
      <c r="A147" s="79">
        <v>39427</v>
      </c>
      <c r="B147" s="80">
        <v>1.12</v>
      </c>
      <c r="C147" s="37">
        <f>C148*Avkastningskrav!$B$18</f>
        <v>0.8787682977995723</v>
      </c>
    </row>
    <row r="148" spans="1:3" ht="12.75">
      <c r="A148" s="79">
        <v>39428</v>
      </c>
      <c r="B148" s="80">
        <v>1.05</v>
      </c>
      <c r="C148" s="37">
        <f>C149*Avkastningskrav!$B$18</f>
        <v>0.8791792839675306</v>
      </c>
    </row>
    <row r="149" spans="1:3" ht="12.75">
      <c r="A149" s="79">
        <v>39429</v>
      </c>
      <c r="B149" s="80">
        <v>1.1</v>
      </c>
      <c r="C149" s="37">
        <f>C150*Avkastningskrav!$B$18</f>
        <v>0.8795904623472821</v>
      </c>
    </row>
    <row r="150" spans="1:3" ht="12.75">
      <c r="A150" s="79">
        <v>39430</v>
      </c>
      <c r="B150" s="80">
        <v>1.07</v>
      </c>
      <c r="C150" s="37">
        <f>C151*Avkastningskrav!$B$18</f>
        <v>0.8800018330287211</v>
      </c>
    </row>
    <row r="151" spans="1:3" ht="12.75">
      <c r="A151" s="79">
        <v>39433</v>
      </c>
      <c r="B151" s="80">
        <v>1.05</v>
      </c>
      <c r="C151" s="37">
        <f>C152*Avkastningskrav!$B$18</f>
        <v>0.8804133961017842</v>
      </c>
    </row>
    <row r="152" spans="1:3" ht="12.75">
      <c r="A152" s="79">
        <v>39434</v>
      </c>
      <c r="B152" s="80">
        <v>1.07</v>
      </c>
      <c r="C152" s="37">
        <f>C153*Avkastningskrav!$B$18</f>
        <v>0.8808251516564498</v>
      </c>
    </row>
    <row r="153" spans="1:3" ht="12.75">
      <c r="A153" s="79">
        <v>39435</v>
      </c>
      <c r="B153" s="80">
        <v>1.07</v>
      </c>
      <c r="C153" s="37">
        <f>C154*Avkastningskrav!$B$18</f>
        <v>0.8812370997827387</v>
      </c>
    </row>
    <row r="154" spans="1:3" ht="12.75">
      <c r="A154" s="79">
        <v>39436</v>
      </c>
      <c r="B154" s="80">
        <v>0.96</v>
      </c>
      <c r="C154" s="37">
        <f>C155*Avkastningskrav!$B$18</f>
        <v>0.8816492405707135</v>
      </c>
    </row>
    <row r="155" spans="1:3" ht="12.75">
      <c r="A155" s="79">
        <v>39437</v>
      </c>
      <c r="B155" s="80">
        <v>1.01</v>
      </c>
      <c r="C155" s="37">
        <f>C156*Avkastningskrav!$B$18</f>
        <v>0.8820615741104791</v>
      </c>
    </row>
    <row r="156" spans="1:3" ht="12.75">
      <c r="A156" s="79">
        <v>39443</v>
      </c>
      <c r="B156" s="80">
        <v>0.96</v>
      </c>
      <c r="C156" s="37">
        <f>C157*Avkastningskrav!$B$18</f>
        <v>0.8824741004921826</v>
      </c>
    </row>
    <row r="157" spans="1:3" ht="12.75">
      <c r="A157" s="79">
        <v>39444</v>
      </c>
      <c r="B157" s="80">
        <v>0.98</v>
      </c>
      <c r="C157" s="37">
        <f>C158*Avkastningskrav!$B$18</f>
        <v>0.8828868198060129</v>
      </c>
    </row>
    <row r="158" spans="1:3" ht="12.75">
      <c r="A158" s="81">
        <v>39449</v>
      </c>
      <c r="B158" s="82">
        <v>0.95</v>
      </c>
      <c r="C158" s="83">
        <f>Värdering!B9</f>
        <v>0.8832997321422016</v>
      </c>
    </row>
    <row r="159" spans="1:3" ht="12.75">
      <c r="A159" s="79">
        <v>39450</v>
      </c>
      <c r="B159" s="80">
        <v>0.91</v>
      </c>
      <c r="C159" s="37">
        <f>C158*Avkastningskrav!$B$17</f>
        <v>0.8837128375910221</v>
      </c>
    </row>
    <row r="160" spans="1:3" ht="12.75">
      <c r="A160" s="79">
        <v>39451</v>
      </c>
      <c r="B160" s="80">
        <v>0.94</v>
      </c>
      <c r="C160" s="37">
        <f>C159*Avkastningskrav!$B$17</f>
        <v>0.8841261362427902</v>
      </c>
    </row>
    <row r="161" spans="1:3" ht="12.75">
      <c r="A161" s="79">
        <v>39454</v>
      </c>
      <c r="B161" s="80">
        <v>0.91</v>
      </c>
      <c r="C161" s="37">
        <f>C160*Avkastningskrav!$B$17</f>
        <v>0.8845396281878639</v>
      </c>
    </row>
    <row r="162" spans="1:3" ht="12.75">
      <c r="A162" s="79">
        <v>39455</v>
      </c>
      <c r="B162" s="80">
        <v>0.93</v>
      </c>
      <c r="C162" s="37">
        <f>C161*Avkastningskrav!$B$17</f>
        <v>0.8849533135166434</v>
      </c>
    </row>
    <row r="163" spans="1:3" ht="12.75">
      <c r="A163" s="79">
        <v>39456</v>
      </c>
      <c r="B163" s="80">
        <v>0.94</v>
      </c>
      <c r="C163" s="37">
        <f>C162*Avkastningskrav!$B$17</f>
        <v>0.8853671923195713</v>
      </c>
    </row>
    <row r="164" spans="1:3" ht="12.75">
      <c r="A164" s="79">
        <v>39457</v>
      </c>
      <c r="B164" s="80">
        <v>0.95</v>
      </c>
      <c r="C164" s="37">
        <f>C163*Avkastningskrav!$B$17</f>
        <v>0.8857812646871323</v>
      </c>
    </row>
    <row r="165" spans="1:3" ht="12.75">
      <c r="A165" s="79">
        <v>39458</v>
      </c>
      <c r="B165" s="80">
        <v>0.95</v>
      </c>
      <c r="C165" s="37">
        <f>C164*Avkastningskrav!$B$17</f>
        <v>0.8861955307098536</v>
      </c>
    </row>
    <row r="166" spans="1:3" ht="12.75">
      <c r="A166" s="79">
        <v>39461</v>
      </c>
      <c r="B166" s="80">
        <v>0.93</v>
      </c>
      <c r="C166" s="37">
        <f>C165*Avkastningskrav!$B$17</f>
        <v>0.8866099904783047</v>
      </c>
    </row>
    <row r="167" spans="1:3" ht="12.75">
      <c r="A167" s="79">
        <v>39462</v>
      </c>
      <c r="B167" s="80">
        <v>0.99</v>
      </c>
      <c r="C167" s="37">
        <f>C166*Avkastningskrav!$B$17</f>
        <v>0.8870246440830976</v>
      </c>
    </row>
    <row r="168" spans="1:3" ht="12.75">
      <c r="A168" s="79">
        <v>39463</v>
      </c>
      <c r="B168" s="80">
        <v>0.97</v>
      </c>
      <c r="C168" s="37">
        <f>C167*Avkastningskrav!$B$17</f>
        <v>0.8874394916148862</v>
      </c>
    </row>
    <row r="169" spans="1:3" ht="12.75">
      <c r="A169" s="79">
        <v>39464</v>
      </c>
      <c r="B169" s="80">
        <v>0.98</v>
      </c>
      <c r="C169" s="37">
        <f>C168*Avkastningskrav!$B$17</f>
        <v>0.8878545331643675</v>
      </c>
    </row>
    <row r="170" spans="1:3" ht="12.75">
      <c r="A170" s="79">
        <v>39465</v>
      </c>
      <c r="B170" s="80">
        <v>1</v>
      </c>
      <c r="C170" s="37">
        <f>C169*Avkastningskrav!$B$17</f>
        <v>0.8882697688222801</v>
      </c>
    </row>
    <row r="171" spans="1:3" ht="12.75">
      <c r="A171" s="79">
        <v>39468</v>
      </c>
      <c r="B171" s="80">
        <v>0.93</v>
      </c>
      <c r="C171" s="37">
        <f>C170*Avkastningskrav!$B$17</f>
        <v>0.8886851986794059</v>
      </c>
    </row>
    <row r="172" spans="1:3" ht="12.75">
      <c r="A172" s="79">
        <v>39469</v>
      </c>
      <c r="B172" s="80">
        <v>0.95</v>
      </c>
      <c r="C172" s="37">
        <f>C171*Avkastningskrav!$B$17</f>
        <v>0.8891008228265685</v>
      </c>
    </row>
    <row r="173" spans="1:3" ht="12.75">
      <c r="A173" s="79">
        <v>39470</v>
      </c>
      <c r="B173" s="80">
        <v>0.88</v>
      </c>
      <c r="C173" s="37">
        <f>C172*Avkastningskrav!$B$17</f>
        <v>0.8895166413546346</v>
      </c>
    </row>
    <row r="174" spans="1:3" ht="12.75">
      <c r="A174" s="79">
        <v>39471</v>
      </c>
      <c r="B174" s="80">
        <v>1</v>
      </c>
      <c r="C174" s="37">
        <f>C173*Avkastningskrav!$B$17</f>
        <v>0.8899326543545129</v>
      </c>
    </row>
    <row r="175" spans="1:3" ht="12.75">
      <c r="A175" s="79">
        <v>39472</v>
      </c>
      <c r="B175" s="80">
        <v>0.99</v>
      </c>
      <c r="C175" s="37">
        <f>C174*Avkastningskrav!$B$17</f>
        <v>0.8903488619171548</v>
      </c>
    </row>
    <row r="176" spans="1:3" ht="12.75">
      <c r="A176" s="79">
        <v>39475</v>
      </c>
      <c r="B176" s="80">
        <v>0.96</v>
      </c>
      <c r="C176" s="37">
        <f>C175*Avkastningskrav!$B$17</f>
        <v>0.8907652641335543</v>
      </c>
    </row>
    <row r="177" spans="1:3" ht="12.75">
      <c r="A177" s="79">
        <v>39476</v>
      </c>
      <c r="B177" s="80">
        <v>0.96</v>
      </c>
      <c r="C177" s="37">
        <f>C176*Avkastningskrav!$B$17</f>
        <v>0.891181861094748</v>
      </c>
    </row>
    <row r="178" spans="1:3" ht="12.75">
      <c r="A178" s="79">
        <v>39477</v>
      </c>
      <c r="B178" s="80">
        <v>0.95</v>
      </c>
      <c r="C178" s="37">
        <f>C177*Avkastningskrav!$B$17</f>
        <v>0.8915986528918148</v>
      </c>
    </row>
    <row r="179" spans="1:3" ht="12.75">
      <c r="A179" s="79">
        <v>39478</v>
      </c>
      <c r="B179" s="80">
        <v>0.98</v>
      </c>
      <c r="C179" s="37">
        <f>C178*Avkastningskrav!$B$17</f>
        <v>0.8920156396158766</v>
      </c>
    </row>
    <row r="180" spans="1:3" ht="12.75">
      <c r="A180" s="79">
        <v>39479</v>
      </c>
      <c r="B180" s="80">
        <v>1</v>
      </c>
      <c r="C180" s="37">
        <f>C179*Avkastningskrav!$B$17</f>
        <v>0.8924328213580976</v>
      </c>
    </row>
    <row r="181" spans="1:3" ht="12.75">
      <c r="A181" s="79">
        <v>39482</v>
      </c>
      <c r="B181" s="80">
        <v>1</v>
      </c>
      <c r="C181" s="37">
        <f>C180*Avkastningskrav!$B$17</f>
        <v>0.8928501982096848</v>
      </c>
    </row>
    <row r="182" spans="1:3" ht="12.75">
      <c r="A182" s="79">
        <v>39483</v>
      </c>
      <c r="B182" s="80">
        <v>1</v>
      </c>
      <c r="C182" s="37">
        <f>C181*Avkastningskrav!$B$17</f>
        <v>0.8932677702618878</v>
      </c>
    </row>
    <row r="183" spans="1:3" ht="12.75">
      <c r="A183" s="79">
        <v>39484</v>
      </c>
      <c r="B183" s="80">
        <v>0.97</v>
      </c>
      <c r="C183" s="37">
        <f>C182*Avkastningskrav!$B$17</f>
        <v>0.8936855376059987</v>
      </c>
    </row>
    <row r="184" spans="1:3" ht="12.75">
      <c r="A184" s="79">
        <v>39485</v>
      </c>
      <c r="B184" s="80">
        <v>0.9</v>
      </c>
      <c r="C184" s="37">
        <f>C183*Avkastningskrav!$B$17</f>
        <v>0.8941035003333526</v>
      </c>
    </row>
    <row r="185" spans="1:3" ht="12.75">
      <c r="A185" s="79">
        <v>39486</v>
      </c>
      <c r="B185" s="80">
        <v>0.9</v>
      </c>
      <c r="C185" s="37">
        <f>C184*Avkastningskrav!$B$17</f>
        <v>0.8945216585353272</v>
      </c>
    </row>
    <row r="186" spans="1:3" ht="12.75">
      <c r="A186" s="79">
        <v>39489</v>
      </c>
      <c r="B186" s="80">
        <v>0.97</v>
      </c>
      <c r="C186" s="37">
        <f>C185*Avkastningskrav!$B$17</f>
        <v>0.8949400123033429</v>
      </c>
    </row>
    <row r="187" spans="1:3" ht="12.75">
      <c r="A187" s="79">
        <v>39490</v>
      </c>
      <c r="B187" s="80">
        <v>1</v>
      </c>
      <c r="C187" s="37">
        <f>C186*Avkastningskrav!$B$17</f>
        <v>0.8953585617288627</v>
      </c>
    </row>
    <row r="188" spans="1:3" ht="12.75">
      <c r="A188" s="79">
        <v>39491</v>
      </c>
      <c r="B188" s="80">
        <v>0.97</v>
      </c>
      <c r="C188" s="37">
        <f>C187*Avkastningskrav!$B$17</f>
        <v>0.8957773069033929</v>
      </c>
    </row>
    <row r="189" spans="1:3" ht="12.75">
      <c r="A189" s="79">
        <v>39492</v>
      </c>
      <c r="B189" s="80">
        <v>0.98</v>
      </c>
      <c r="C189" s="37">
        <f>C188*Avkastningskrav!$B$17</f>
        <v>0.896196247918482</v>
      </c>
    </row>
    <row r="190" spans="1:3" ht="12.75">
      <c r="A190" s="79">
        <v>39493</v>
      </c>
      <c r="B190" s="80">
        <v>1</v>
      </c>
      <c r="C190" s="37">
        <f>C189*Avkastningskrav!$B$17</f>
        <v>0.8966153848657216</v>
      </c>
    </row>
    <row r="191" spans="1:3" ht="12.75">
      <c r="A191" s="79">
        <v>39496</v>
      </c>
      <c r="B191" s="80">
        <v>1.05</v>
      </c>
      <c r="C191" s="37">
        <f>C190*Avkastningskrav!$B$17</f>
        <v>0.897034717836746</v>
      </c>
    </row>
    <row r="192" spans="1:3" ht="12.75">
      <c r="A192" s="79">
        <v>39497</v>
      </c>
      <c r="B192" s="80">
        <v>1.01</v>
      </c>
      <c r="C192" s="37">
        <f>C191*Avkastningskrav!$B$17</f>
        <v>0.8974542469232327</v>
      </c>
    </row>
    <row r="193" spans="1:3" ht="12.75">
      <c r="A193" s="79">
        <v>39498</v>
      </c>
      <c r="B193" s="80">
        <v>1</v>
      </c>
      <c r="C193" s="37">
        <f>C192*Avkastningskrav!$B$17</f>
        <v>0.8978739722169017</v>
      </c>
    </row>
    <row r="194" spans="1:3" ht="12.75">
      <c r="A194" s="79">
        <v>39499</v>
      </c>
      <c r="B194" s="80">
        <v>1</v>
      </c>
      <c r="C194" s="37">
        <f>C193*Avkastningskrav!$B$17</f>
        <v>0.898293893809516</v>
      </c>
    </row>
    <row r="195" spans="1:3" ht="12.75">
      <c r="A195" s="79">
        <v>39500</v>
      </c>
      <c r="B195" s="80">
        <v>0.95</v>
      </c>
      <c r="C195" s="37">
        <f>C194*Avkastningskrav!$B$17</f>
        <v>0.8987140117928815</v>
      </c>
    </row>
    <row r="196" spans="1:3" ht="12.75">
      <c r="A196" s="79">
        <v>39503</v>
      </c>
      <c r="B196" s="80">
        <v>1.01</v>
      </c>
      <c r="C196" s="37">
        <f>C195*Avkastningskrav!$B$17</f>
        <v>0.8991343262588471</v>
      </c>
    </row>
    <row r="197" spans="1:3" ht="12.75">
      <c r="A197" s="79">
        <v>39504</v>
      </c>
      <c r="B197" s="80">
        <v>0.98</v>
      </c>
      <c r="C197" s="37">
        <f>C196*Avkastningskrav!$B$17</f>
        <v>0.8995548372993049</v>
      </c>
    </row>
    <row r="198" spans="1:3" ht="12.75">
      <c r="A198" s="79">
        <v>39505</v>
      </c>
      <c r="B198" s="80">
        <v>0.98</v>
      </c>
      <c r="C198" s="37">
        <f>C197*Avkastningskrav!$B$17</f>
        <v>0.8999755450061893</v>
      </c>
    </row>
    <row r="199" spans="1:3" ht="12.75">
      <c r="A199" s="79">
        <v>39506</v>
      </c>
      <c r="B199" s="80">
        <v>0.98</v>
      </c>
      <c r="C199" s="37">
        <f>C198*Avkastningskrav!$B$17</f>
        <v>0.9003964494714783</v>
      </c>
    </row>
    <row r="200" spans="1:3" ht="12.75">
      <c r="A200" s="79">
        <v>39507</v>
      </c>
      <c r="B200" s="80">
        <v>1</v>
      </c>
      <c r="C200" s="37">
        <f>C199*Avkastningskrav!$B$17</f>
        <v>0.9008175507871928</v>
      </c>
    </row>
    <row r="201" spans="1:3" ht="12.75">
      <c r="A201" s="79">
        <v>39510</v>
      </c>
      <c r="B201" s="80">
        <v>1</v>
      </c>
      <c r="C201" s="37">
        <f>C200*Avkastningskrav!$B$17</f>
        <v>0.9012388490453965</v>
      </c>
    </row>
    <row r="202" spans="1:3" ht="12.75">
      <c r="A202" s="79">
        <v>39511</v>
      </c>
      <c r="B202" s="80">
        <v>1</v>
      </c>
      <c r="C202" s="37">
        <f>C201*Avkastningskrav!$B$17</f>
        <v>0.9016603443381964</v>
      </c>
    </row>
    <row r="203" spans="1:3" ht="12.75">
      <c r="A203" s="79">
        <v>39512</v>
      </c>
      <c r="B203" s="80">
        <v>0.98</v>
      </c>
      <c r="C203" s="37">
        <f>C202*Avkastningskrav!$B$17</f>
        <v>0.9020820367577426</v>
      </c>
    </row>
    <row r="204" spans="1:3" ht="12.75">
      <c r="A204" s="79">
        <v>39513</v>
      </c>
      <c r="B204" s="80">
        <v>0.96</v>
      </c>
      <c r="C204" s="37">
        <f>C203*Avkastningskrav!$B$17</f>
        <v>0.902503926396228</v>
      </c>
    </row>
    <row r="205" spans="1:3" ht="12.75">
      <c r="A205" s="79">
        <v>39514</v>
      </c>
      <c r="B205" s="80">
        <v>0.95</v>
      </c>
      <c r="C205" s="37">
        <f>C204*Avkastningskrav!$B$17</f>
        <v>0.902926013345889</v>
      </c>
    </row>
    <row r="206" spans="1:3" ht="12.75">
      <c r="A206" s="79">
        <v>39517</v>
      </c>
      <c r="B206" s="80">
        <v>0.96</v>
      </c>
      <c r="C206" s="37">
        <f>C205*Avkastningskrav!$B$17</f>
        <v>0.9033482976990047</v>
      </c>
    </row>
    <row r="207" spans="1:3" ht="12.75">
      <c r="A207" s="79">
        <v>39518</v>
      </c>
      <c r="B207" s="80">
        <v>0.88</v>
      </c>
      <c r="C207" s="37">
        <f>C206*Avkastningskrav!$B$17</f>
        <v>0.9037707795478978</v>
      </c>
    </row>
    <row r="208" spans="1:3" ht="12.75">
      <c r="A208" s="79">
        <v>39519</v>
      </c>
      <c r="B208" s="80">
        <v>0.83</v>
      </c>
      <c r="C208" s="37">
        <f>C207*Avkastningskrav!$B$17</f>
        <v>0.9041934589849339</v>
      </c>
    </row>
    <row r="209" spans="1:3" ht="12.75">
      <c r="A209" s="79">
        <v>39520</v>
      </c>
      <c r="B209" s="80">
        <v>0.83</v>
      </c>
      <c r="C209" s="37">
        <f>C208*Avkastningskrav!$B$17</f>
        <v>0.9046163361025219</v>
      </c>
    </row>
    <row r="210" spans="1:3" ht="12.75">
      <c r="A210" s="79">
        <v>39521</v>
      </c>
      <c r="B210" s="80">
        <v>0.81</v>
      </c>
      <c r="C210" s="37">
        <f>C209*Avkastningskrav!$B$17</f>
        <v>0.9050394109931139</v>
      </c>
    </row>
    <row r="211" spans="1:3" ht="12.75">
      <c r="A211" s="79">
        <v>39524</v>
      </c>
      <c r="B211" s="80">
        <v>0.83</v>
      </c>
      <c r="C211" s="37">
        <f>C210*Avkastningskrav!$B$17</f>
        <v>0.9054626837492052</v>
      </c>
    </row>
    <row r="212" spans="1:3" ht="12.75">
      <c r="A212" s="79">
        <v>39525</v>
      </c>
      <c r="B212" s="80">
        <v>0.81</v>
      </c>
      <c r="C212" s="37">
        <f>C211*Avkastningskrav!$B$17</f>
        <v>0.9058861544633345</v>
      </c>
    </row>
    <row r="213" spans="1:3" ht="12.75">
      <c r="A213" s="79">
        <v>39526</v>
      </c>
      <c r="B213" s="80">
        <v>0.8</v>
      </c>
      <c r="C213" s="37">
        <f>C212*Avkastningskrav!$B$17</f>
        <v>0.9063098232280836</v>
      </c>
    </row>
    <row r="214" spans="1:3" ht="12.75">
      <c r="A214" s="79">
        <v>39527</v>
      </c>
      <c r="B214" s="80">
        <v>0.81</v>
      </c>
      <c r="C214" s="37">
        <f>C213*Avkastningskrav!$B$17</f>
        <v>0.9067336901360776</v>
      </c>
    </row>
    <row r="215" spans="1:3" ht="12.75">
      <c r="A215" s="79">
        <v>39531</v>
      </c>
      <c r="B215" s="80">
        <v>0.81</v>
      </c>
      <c r="C215" s="37">
        <f>C214*Avkastningskrav!$B$17</f>
        <v>0.9071577552799851</v>
      </c>
    </row>
    <row r="216" spans="1:3" ht="12.75">
      <c r="A216" s="79">
        <v>39532</v>
      </c>
      <c r="B216" s="80">
        <v>0.84</v>
      </c>
      <c r="C216" s="37">
        <f>C215*Avkastningskrav!$B$17</f>
        <v>0.9075820187525179</v>
      </c>
    </row>
    <row r="217" spans="1:3" ht="12.75">
      <c r="A217" s="79">
        <v>39533</v>
      </c>
      <c r="B217" s="80">
        <v>0.83</v>
      </c>
      <c r="C217" s="37">
        <f>C216*Avkastningskrav!$B$17</f>
        <v>0.9080064806464312</v>
      </c>
    </row>
    <row r="218" spans="1:3" ht="12.75">
      <c r="A218" s="79">
        <v>39534</v>
      </c>
      <c r="B218" s="80">
        <v>0.81</v>
      </c>
      <c r="C218" s="37">
        <f>C217*Avkastningskrav!$B$17</f>
        <v>0.9084311410545236</v>
      </c>
    </row>
    <row r="219" spans="1:3" ht="12.75">
      <c r="A219" s="79">
        <v>39535</v>
      </c>
      <c r="B219" s="80">
        <v>0.83</v>
      </c>
      <c r="C219" s="37">
        <f>C218*Avkastningskrav!$B$17</f>
        <v>0.908856000069637</v>
      </c>
    </row>
    <row r="220" spans="1:3" ht="12.75">
      <c r="A220" s="79">
        <v>39538</v>
      </c>
      <c r="B220" s="80">
        <v>0.78</v>
      </c>
      <c r="C220" s="37">
        <f>C219*Avkastningskrav!$B$17</f>
        <v>0.9092810577846567</v>
      </c>
    </row>
    <row r="221" spans="1:3" ht="12.75">
      <c r="A221" s="79">
        <v>39539</v>
      </c>
      <c r="B221" s="80">
        <v>0.81</v>
      </c>
      <c r="C221" s="37">
        <f>C220*Avkastningskrav!$B$17</f>
        <v>0.9097063142925118</v>
      </c>
    </row>
    <row r="222" spans="1:3" ht="12.75">
      <c r="A222" s="79">
        <v>39540</v>
      </c>
      <c r="B222" s="80">
        <v>0.85</v>
      </c>
      <c r="C222" s="37">
        <f>C221*Avkastningskrav!$B$17</f>
        <v>0.9101317696861745</v>
      </c>
    </row>
    <row r="223" spans="1:3" ht="12.75">
      <c r="A223" s="79">
        <v>39541</v>
      </c>
      <c r="B223" s="80">
        <v>0.82</v>
      </c>
      <c r="C223" s="37">
        <f>C222*Avkastningskrav!$B$17</f>
        <v>0.9105574240586605</v>
      </c>
    </row>
    <row r="224" spans="1:3" ht="12.75">
      <c r="A224" s="79">
        <v>39542</v>
      </c>
      <c r="B224" s="80">
        <v>0.8</v>
      </c>
      <c r="C224" s="37">
        <f>C223*Avkastningskrav!$B$17</f>
        <v>0.9109832775030291</v>
      </c>
    </row>
    <row r="225" spans="1:3" ht="12.75">
      <c r="A225" s="79">
        <v>39545</v>
      </c>
      <c r="B225" s="80">
        <v>0.84</v>
      </c>
      <c r="C225" s="37">
        <f>C224*Avkastningskrav!$B$17</f>
        <v>0.9114093301123831</v>
      </c>
    </row>
    <row r="226" spans="1:3" ht="12.75">
      <c r="A226" s="79">
        <v>39546</v>
      </c>
      <c r="B226" s="80">
        <v>0.85</v>
      </c>
      <c r="C226" s="37">
        <f>C225*Avkastningskrav!$B$17</f>
        <v>0.9118355819798689</v>
      </c>
    </row>
    <row r="227" spans="1:3" ht="12.75">
      <c r="A227" s="79">
        <v>39547</v>
      </c>
      <c r="B227" s="80">
        <v>0.84</v>
      </c>
      <c r="C227" s="37">
        <f>C226*Avkastningskrav!$B$17</f>
        <v>0.9122620331986764</v>
      </c>
    </row>
    <row r="228" spans="1:3" ht="12.75">
      <c r="A228" s="79">
        <v>39548</v>
      </c>
      <c r="B228" s="80">
        <v>0.85</v>
      </c>
      <c r="C228" s="37">
        <f>C227*Avkastningskrav!$B$17</f>
        <v>0.9126886838620389</v>
      </c>
    </row>
    <row r="229" spans="1:3" ht="12.75">
      <c r="A229" s="79">
        <v>39549</v>
      </c>
      <c r="B229" s="80">
        <v>0.82</v>
      </c>
      <c r="C229" s="37">
        <f>C228*Avkastningskrav!$B$17</f>
        <v>0.9131155340632338</v>
      </c>
    </row>
    <row r="230" spans="1:3" ht="12.75">
      <c r="A230" s="79">
        <v>39552</v>
      </c>
      <c r="B230" s="80">
        <v>0.82</v>
      </c>
      <c r="C230" s="37">
        <f>C229*Avkastningskrav!$B$17</f>
        <v>0.9135425838955815</v>
      </c>
    </row>
    <row r="231" spans="1:3" ht="12.75">
      <c r="A231" s="79">
        <v>39553</v>
      </c>
      <c r="B231" s="80">
        <v>0.82</v>
      </c>
      <c r="C231" s="37">
        <f>C230*Avkastningskrav!$B$17</f>
        <v>0.9139698334524466</v>
      </c>
    </row>
    <row r="232" spans="1:3" ht="12.75">
      <c r="A232" s="79">
        <v>39555</v>
      </c>
      <c r="B232" s="80">
        <v>0.89</v>
      </c>
      <c r="C232" s="37">
        <f>C231*Avkastningskrav!$B$17</f>
        <v>0.9143972828272371</v>
      </c>
    </row>
    <row r="233" spans="1:3" ht="12.75">
      <c r="A233" s="79">
        <v>39556</v>
      </c>
      <c r="B233" s="80">
        <v>1</v>
      </c>
      <c r="C233" s="37">
        <f>C232*Avkastningskrav!$B$17</f>
        <v>0.9148249321134047</v>
      </c>
    </row>
    <row r="234" spans="1:3" ht="12.75">
      <c r="A234" s="79">
        <v>39559</v>
      </c>
      <c r="B234" s="80">
        <v>1</v>
      </c>
      <c r="C234" s="37">
        <f>C233*Avkastningskrav!$B$17</f>
        <v>0.9152527814044447</v>
      </c>
    </row>
    <row r="235" spans="1:3" ht="12.75">
      <c r="A235" s="79">
        <v>39560</v>
      </c>
      <c r="B235" s="80">
        <v>1.02</v>
      </c>
      <c r="C235" s="37">
        <f>C234*Avkastningskrav!$B$17</f>
        <v>0.9156808307938964</v>
      </c>
    </row>
    <row r="236" spans="1:3" ht="12.75">
      <c r="A236" s="79">
        <v>39561</v>
      </c>
      <c r="B236" s="80">
        <v>1.14</v>
      </c>
      <c r="C236" s="37">
        <f>C235*Avkastningskrav!$B$17</f>
        <v>0.9161090803753427</v>
      </c>
    </row>
    <row r="237" spans="1:3" ht="12.75">
      <c r="A237" s="79">
        <v>39562</v>
      </c>
      <c r="B237" s="80">
        <v>1.15</v>
      </c>
      <c r="C237" s="37">
        <f>C236*Avkastningskrav!$B$17</f>
        <v>0.91653753024241</v>
      </c>
    </row>
    <row r="238" spans="1:3" ht="12.75">
      <c r="A238" s="79">
        <v>39563</v>
      </c>
      <c r="B238" s="80">
        <v>1.2</v>
      </c>
      <c r="C238" s="37">
        <f>C237*Avkastningskrav!$B$17</f>
        <v>0.9169661804887691</v>
      </c>
    </row>
    <row r="239" spans="1:3" ht="12.75">
      <c r="A239" s="79">
        <v>39566</v>
      </c>
      <c r="B239" s="80">
        <v>1.2</v>
      </c>
      <c r="C239" s="37">
        <f>C238*Avkastningskrav!$B$17</f>
        <v>0.917395031208134</v>
      </c>
    </row>
    <row r="240" spans="1:3" ht="12.75">
      <c r="A240" s="79">
        <v>39567</v>
      </c>
      <c r="B240" s="80">
        <v>1.36</v>
      </c>
      <c r="C240" s="37">
        <f>C239*Avkastningskrav!$B$17</f>
        <v>0.917824082494263</v>
      </c>
    </row>
    <row r="241" spans="1:3" ht="12.75">
      <c r="A241" s="79">
        <v>39568</v>
      </c>
      <c r="B241" s="80">
        <v>1.35</v>
      </c>
      <c r="C241" s="37">
        <f>C240*Avkastningskrav!$B$17</f>
        <v>0.9182533344409578</v>
      </c>
    </row>
    <row r="242" spans="1:3" ht="12.75">
      <c r="A242" s="79">
        <v>39570</v>
      </c>
      <c r="B242" s="80">
        <v>1.23</v>
      </c>
      <c r="C242" s="37">
        <f>C241*Avkastningskrav!$B$17</f>
        <v>0.9186827871420643</v>
      </c>
    </row>
    <row r="243" spans="1:3" ht="12.75">
      <c r="A243" s="79">
        <v>39573</v>
      </c>
      <c r="B243" s="80">
        <v>1.22</v>
      </c>
      <c r="C243" s="37">
        <f>C242*Avkastningskrav!$B$17</f>
        <v>0.9191124406914722</v>
      </c>
    </row>
    <row r="244" spans="1:3" ht="12.75">
      <c r="A244" s="79">
        <v>39574</v>
      </c>
      <c r="B244" s="80">
        <v>1.26</v>
      </c>
      <c r="C244" s="37">
        <f>C243*Avkastningskrav!$B$17</f>
        <v>0.9195422951831153</v>
      </c>
    </row>
    <row r="245" spans="1:3" ht="12.75">
      <c r="A245" s="79">
        <v>39575</v>
      </c>
      <c r="B245" s="80">
        <v>1.26</v>
      </c>
      <c r="C245" s="37">
        <f>C244*Avkastningskrav!$B$17</f>
        <v>0.9199723507109708</v>
      </c>
    </row>
    <row r="246" spans="1:3" ht="12.75">
      <c r="A246" s="79">
        <v>39576</v>
      </c>
      <c r="B246" s="80">
        <v>1.2</v>
      </c>
      <c r="C246" s="37">
        <f>C245*Avkastningskrav!$B$17</f>
        <v>0.9204026073690604</v>
      </c>
    </row>
    <row r="247" spans="1:3" ht="12.75">
      <c r="A247" s="79">
        <v>39577</v>
      </c>
      <c r="B247" s="80">
        <v>1.18</v>
      </c>
      <c r="C247" s="37">
        <f>C246*Avkastningskrav!$B$17</f>
        <v>0.9208330652514495</v>
      </c>
    </row>
    <row r="248" spans="1:3" ht="12.75">
      <c r="A248" s="79">
        <v>39580</v>
      </c>
      <c r="B248" s="80">
        <v>1.19</v>
      </c>
      <c r="C248" s="37">
        <f>C247*Avkastningskrav!$B$17</f>
        <v>0.9212637244522475</v>
      </c>
    </row>
    <row r="249" spans="1:3" ht="12.75">
      <c r="A249" s="79">
        <v>39581</v>
      </c>
      <c r="B249" s="80">
        <v>1.21</v>
      </c>
      <c r="C249" s="37">
        <f>C248*Avkastningskrav!$B$17</f>
        <v>0.9216945850656079</v>
      </c>
    </row>
    <row r="250" spans="1:3" ht="12.75">
      <c r="A250" s="79">
        <v>39582</v>
      </c>
      <c r="B250" s="80">
        <v>1.19</v>
      </c>
      <c r="C250" s="37">
        <f>C249*Avkastningskrav!$B$17</f>
        <v>0.9221256471857282</v>
      </c>
    </row>
    <row r="251" spans="1:3" ht="12.75">
      <c r="A251" s="79">
        <v>39583</v>
      </c>
      <c r="B251" s="80">
        <v>1.23</v>
      </c>
      <c r="C251" s="37">
        <f>C250*Avkastningskrav!$B$17</f>
        <v>0.92255691090685</v>
      </c>
    </row>
    <row r="252" spans="1:3" ht="12.75">
      <c r="A252" s="79">
        <v>39584</v>
      </c>
      <c r="B252" s="80">
        <v>1.19</v>
      </c>
      <c r="C252" s="37">
        <f>C251*Avkastningskrav!$B$17</f>
        <v>0.9229883763232589</v>
      </c>
    </row>
    <row r="253" spans="1:3" ht="12.75">
      <c r="A253" s="79">
        <v>39587</v>
      </c>
      <c r="B253" s="80">
        <v>1.15</v>
      </c>
      <c r="C253" s="37">
        <f>C252*Avkastningskrav!$B$17</f>
        <v>0.9234200435292846</v>
      </c>
    </row>
    <row r="254" spans="1:3" ht="12.75">
      <c r="A254" s="79">
        <v>39588</v>
      </c>
      <c r="B254" s="80">
        <v>1.15</v>
      </c>
      <c r="C254" s="37">
        <f>C253*Avkastningskrav!$B$17</f>
        <v>0.9238519126193011</v>
      </c>
    </row>
    <row r="255" spans="1:3" ht="12.75">
      <c r="A255" s="79">
        <v>39589</v>
      </c>
      <c r="B255" s="80">
        <v>1</v>
      </c>
      <c r="C255" s="37">
        <f>C254*Avkastningskrav!$B$17</f>
        <v>0.9242839836877262</v>
      </c>
    </row>
    <row r="256" spans="1:3" ht="12.75">
      <c r="A256" s="79">
        <v>39590</v>
      </c>
      <c r="B256" s="80">
        <v>1.06</v>
      </c>
      <c r="C256" s="37">
        <f>C255*Avkastningskrav!$B$17</f>
        <v>0.9247162568290221</v>
      </c>
    </row>
    <row r="257" spans="1:3" ht="12.75">
      <c r="A257" s="79">
        <v>39591</v>
      </c>
      <c r="B257" s="80">
        <v>1.08</v>
      </c>
      <c r="C257" s="37">
        <f>C256*Avkastningskrav!$B$17</f>
        <v>0.9251487321376951</v>
      </c>
    </row>
    <row r="258" spans="1:3" ht="12.75">
      <c r="A258" s="79">
        <v>39594</v>
      </c>
      <c r="B258" s="80">
        <v>1.05</v>
      </c>
      <c r="C258" s="37">
        <f>C257*Avkastningskrav!$B$17</f>
        <v>0.9255814097082957</v>
      </c>
    </row>
    <row r="259" spans="1:3" ht="12.75">
      <c r="A259" s="79">
        <v>39596</v>
      </c>
      <c r="B259" s="80">
        <v>1.02</v>
      </c>
      <c r="C259" s="37">
        <f>C258*Avkastningskrav!$B$17</f>
        <v>0.9260142896354188</v>
      </c>
    </row>
    <row r="260" spans="1:3" ht="12.75">
      <c r="A260" s="79">
        <v>39597</v>
      </c>
      <c r="B260" s="80">
        <v>1.03</v>
      </c>
      <c r="C260" s="37">
        <f>C259*Avkastningskrav!$B$17</f>
        <v>0.9264473720137031</v>
      </c>
    </row>
    <row r="261" spans="1:3" ht="12.75">
      <c r="A261" s="79">
        <v>39598</v>
      </c>
      <c r="B261" s="80">
        <v>1</v>
      </c>
      <c r="C261" s="37">
        <f>C260*Avkastningskrav!$B$17</f>
        <v>0.926880656937832</v>
      </c>
    </row>
    <row r="262" spans="1:3" ht="12.75">
      <c r="A262" s="79">
        <v>39601</v>
      </c>
      <c r="B262" s="80">
        <v>1</v>
      </c>
      <c r="C262" s="37">
        <f>C261*Avkastningskrav!$B$17</f>
        <v>0.9273141445025329</v>
      </c>
    </row>
    <row r="263" spans="1:3" ht="12.75">
      <c r="A263" s="79">
        <v>39602</v>
      </c>
      <c r="B263" s="80">
        <v>1</v>
      </c>
      <c r="C263" s="37">
        <f>C262*Avkastningskrav!$B$17</f>
        <v>0.9277478348025778</v>
      </c>
    </row>
    <row r="264" spans="1:3" ht="12.75">
      <c r="A264" s="79">
        <v>39603</v>
      </c>
      <c r="B264" s="80">
        <v>0.96</v>
      </c>
      <c r="C264" s="37">
        <f>C263*Avkastningskrav!$B$17</f>
        <v>0.9281817279327828</v>
      </c>
    </row>
    <row r="265" spans="1:3" ht="12.75">
      <c r="A265" s="79">
        <v>39604</v>
      </c>
      <c r="B265" s="80">
        <v>1</v>
      </c>
      <c r="C265" s="37">
        <f>C264*Avkastningskrav!$B$17</f>
        <v>0.9286158239880082</v>
      </c>
    </row>
    <row r="266" spans="1:3" ht="12.75">
      <c r="A266" s="79">
        <v>39608</v>
      </c>
      <c r="B266" s="80">
        <v>1</v>
      </c>
      <c r="C266" s="37">
        <f>C265*Avkastningskrav!$B$17</f>
        <v>0.9290501230631592</v>
      </c>
    </row>
    <row r="267" spans="1:3" ht="12.75">
      <c r="A267" s="79">
        <v>39609</v>
      </c>
      <c r="B267" s="80">
        <v>0.97</v>
      </c>
      <c r="C267" s="37">
        <f>C266*Avkastningskrav!$B$17</f>
        <v>0.9294846252531846</v>
      </c>
    </row>
    <row r="268" spans="1:3" ht="12.75">
      <c r="A268" s="79">
        <v>39610</v>
      </c>
      <c r="B268" s="80">
        <v>0.98</v>
      </c>
      <c r="C268" s="37">
        <f>C267*Avkastningskrav!$B$17</f>
        <v>0.9299193306530785</v>
      </c>
    </row>
    <row r="269" spans="1:3" ht="12.75">
      <c r="A269" s="79">
        <v>39611</v>
      </c>
      <c r="B269" s="80">
        <v>0.94</v>
      </c>
      <c r="C269" s="37">
        <f>C268*Avkastningskrav!$B$17</f>
        <v>0.9303542393578788</v>
      </c>
    </row>
    <row r="270" spans="1:3" ht="12.75">
      <c r="A270" s="79">
        <v>39612</v>
      </c>
      <c r="B270" s="80">
        <v>0.98</v>
      </c>
      <c r="C270" s="37">
        <f>C269*Avkastningskrav!$B$17</f>
        <v>0.9307893514626678</v>
      </c>
    </row>
    <row r="271" spans="1:3" ht="12.75">
      <c r="A271" s="79">
        <v>39615</v>
      </c>
      <c r="B271" s="80">
        <v>0.97</v>
      </c>
      <c r="C271" s="37">
        <f>C270*Avkastningskrav!$B$17</f>
        <v>0.9312246670625728</v>
      </c>
    </row>
    <row r="272" spans="1:3" ht="12.75">
      <c r="A272" s="79">
        <v>39616</v>
      </c>
      <c r="B272" s="80">
        <v>0.97</v>
      </c>
      <c r="C272" s="37">
        <f>C271*Avkastningskrav!$B$17</f>
        <v>0.931660186252765</v>
      </c>
    </row>
    <row r="273" spans="1:3" ht="12.75">
      <c r="A273" s="79">
        <v>39617</v>
      </c>
      <c r="B273" s="80">
        <v>0.99</v>
      </c>
      <c r="C273" s="37">
        <f>C272*Avkastningskrav!$B$17</f>
        <v>0.9320959091284606</v>
      </c>
    </row>
    <row r="274" spans="1:3" ht="12.75">
      <c r="A274" s="79">
        <v>39618</v>
      </c>
      <c r="B274" s="80">
        <v>1.01</v>
      </c>
      <c r="C274" s="37">
        <f>C273*Avkastningskrav!$B$17</f>
        <v>0.93253183578492</v>
      </c>
    </row>
    <row r="275" spans="1:3" ht="12.75">
      <c r="A275" s="79">
        <v>39622</v>
      </c>
      <c r="B275" s="80">
        <v>0.96</v>
      </c>
      <c r="C275" s="37">
        <f>C274*Avkastningskrav!$B$17</f>
        <v>0.9329679663174484</v>
      </c>
    </row>
    <row r="276" spans="1:3" ht="12.75">
      <c r="A276" s="79">
        <v>39623</v>
      </c>
      <c r="B276" s="80">
        <v>0.9</v>
      </c>
      <c r="C276" s="37">
        <f>C275*Avkastningskrav!$B$17</f>
        <v>0.9334043008213954</v>
      </c>
    </row>
    <row r="277" spans="1:3" ht="12.75">
      <c r="A277" s="79">
        <v>39624</v>
      </c>
      <c r="B277" s="80">
        <v>0.93</v>
      </c>
      <c r="C277" s="37">
        <f>C276*Avkastningskrav!$B$17</f>
        <v>0.9338408393921551</v>
      </c>
    </row>
    <row r="278" spans="1:3" ht="12.75">
      <c r="A278" s="79">
        <v>39625</v>
      </c>
      <c r="B278" s="80">
        <v>0.94</v>
      </c>
      <c r="C278" s="37">
        <f>C277*Avkastningskrav!$B$17</f>
        <v>0.9342775821251665</v>
      </c>
    </row>
    <row r="279" spans="1:3" ht="12.75">
      <c r="A279" s="79">
        <v>39626</v>
      </c>
      <c r="B279" s="80">
        <v>0.9</v>
      </c>
      <c r="C279" s="37">
        <f>C278*Avkastningskrav!$B$17</f>
        <v>0.9347145291159131</v>
      </c>
    </row>
    <row r="280" spans="1:3" ht="12.75">
      <c r="A280" s="79">
        <v>39629</v>
      </c>
      <c r="B280" s="80">
        <v>0.92</v>
      </c>
      <c r="C280" s="37">
        <f>C279*Avkastningskrav!$B$17</f>
        <v>0.9351516804599229</v>
      </c>
    </row>
    <row r="281" spans="1:3" ht="12.75">
      <c r="A281" s="79">
        <v>39630</v>
      </c>
      <c r="B281" s="80">
        <v>0.9</v>
      </c>
      <c r="C281" s="37">
        <f>C280*Avkastningskrav!$B$17</f>
        <v>0.9355890362527689</v>
      </c>
    </row>
    <row r="282" spans="1:3" ht="12.75">
      <c r="A282" s="79">
        <v>39631</v>
      </c>
      <c r="B282" s="80">
        <v>0.9</v>
      </c>
      <c r="C282" s="37">
        <f>C281*Avkastningskrav!$B$17</f>
        <v>0.9360265965900685</v>
      </c>
    </row>
    <row r="283" spans="1:3" ht="12.75">
      <c r="A283" s="79">
        <v>39632</v>
      </c>
      <c r="B283" s="80">
        <v>0.89</v>
      </c>
      <c r="C283" s="37">
        <f>C282*Avkastningskrav!$B$17</f>
        <v>0.9364643615674839</v>
      </c>
    </row>
    <row r="284" spans="1:3" ht="12.75">
      <c r="A284" s="79">
        <v>39633</v>
      </c>
      <c r="B284" s="80">
        <v>0.88</v>
      </c>
      <c r="C284" s="37">
        <f>C283*Avkastningskrav!$B$17</f>
        <v>0.9369023312807222</v>
      </c>
    </row>
    <row r="285" spans="1:3" ht="12.75">
      <c r="A285" s="79">
        <v>39636</v>
      </c>
      <c r="B285" s="80">
        <v>0.86</v>
      </c>
      <c r="C285" s="37">
        <f>C284*Avkastningskrav!$B$17</f>
        <v>0.9373405058255351</v>
      </c>
    </row>
    <row r="286" spans="1:3" ht="12.75">
      <c r="A286" s="79">
        <v>39637</v>
      </c>
      <c r="B286" s="80">
        <v>0.81</v>
      </c>
      <c r="C286" s="37">
        <f>C285*Avkastningskrav!$B$17</f>
        <v>0.937778885297719</v>
      </c>
    </row>
    <row r="287" spans="1:3" ht="12.75">
      <c r="A287" s="79">
        <v>39638</v>
      </c>
      <c r="B287" s="80">
        <v>0.81</v>
      </c>
      <c r="C287" s="37">
        <f>C286*Avkastningskrav!$B$17</f>
        <v>0.9382174697931154</v>
      </c>
    </row>
    <row r="288" spans="1:3" ht="12.75">
      <c r="A288" s="79">
        <v>39639</v>
      </c>
      <c r="B288" s="80">
        <v>0.8</v>
      </c>
      <c r="C288" s="37">
        <f>C287*Avkastningskrav!$B$17</f>
        <v>0.9386562594076103</v>
      </c>
    </row>
    <row r="289" spans="1:3" ht="12.75">
      <c r="A289" s="79">
        <v>39640</v>
      </c>
      <c r="B289" s="80">
        <v>0.81</v>
      </c>
      <c r="C289" s="37">
        <f>C288*Avkastningskrav!$B$17</f>
        <v>0.9390952542371348</v>
      </c>
    </row>
    <row r="290" spans="1:3" ht="12.75">
      <c r="A290" s="79">
        <v>39644</v>
      </c>
      <c r="B290" s="80">
        <v>0.76</v>
      </c>
      <c r="C290" s="37">
        <f>C289*Avkastningskrav!$B$17</f>
        <v>0.9395344543776647</v>
      </c>
    </row>
    <row r="291" spans="1:3" ht="12.75">
      <c r="A291" s="79">
        <v>39645</v>
      </c>
      <c r="B291" s="80">
        <v>0.75</v>
      </c>
      <c r="C291" s="37">
        <f>C290*Avkastningskrav!$B$17</f>
        <v>0.9399738599252208</v>
      </c>
    </row>
    <row r="292" spans="1:3" ht="12.75">
      <c r="A292" s="79">
        <v>39646</v>
      </c>
      <c r="B292" s="80">
        <v>0.76</v>
      </c>
      <c r="C292" s="37">
        <f>C291*Avkastningskrav!$B$17</f>
        <v>0.9404134709758686</v>
      </c>
    </row>
    <row r="293" spans="1:3" ht="12.75">
      <c r="A293" s="79">
        <v>39647</v>
      </c>
      <c r="B293" s="80">
        <v>0.78</v>
      </c>
      <c r="C293" s="37">
        <f>C292*Avkastningskrav!$B$17</f>
        <v>0.9408532876257187</v>
      </c>
    </row>
    <row r="294" spans="1:3" ht="12.75">
      <c r="A294" s="79">
        <v>39650</v>
      </c>
      <c r="B294" s="80">
        <v>0.8</v>
      </c>
      <c r="C294" s="37">
        <f>C293*Avkastningskrav!$B$17</f>
        <v>0.9412933099709269</v>
      </c>
    </row>
    <row r="295" spans="1:3" ht="12.75">
      <c r="A295" s="79">
        <v>39651</v>
      </c>
      <c r="B295" s="80">
        <v>0.79</v>
      </c>
      <c r="C295" s="37">
        <f>C294*Avkastningskrav!$B$17</f>
        <v>0.9417335381076933</v>
      </c>
    </row>
    <row r="296" spans="1:3" ht="12.75">
      <c r="A296" s="79">
        <v>39652</v>
      </c>
      <c r="B296" s="80">
        <v>0.8</v>
      </c>
      <c r="C296" s="37">
        <f>C295*Avkastningskrav!$B$17</f>
        <v>0.9421739721322637</v>
      </c>
    </row>
    <row r="297" spans="1:3" ht="12.75">
      <c r="A297" s="79">
        <v>39653</v>
      </c>
      <c r="B297" s="80">
        <v>0.76</v>
      </c>
      <c r="C297" s="37">
        <f>C296*Avkastningskrav!$B$17</f>
        <v>0.9426146121409285</v>
      </c>
    </row>
    <row r="298" spans="1:3" ht="12.75">
      <c r="A298" s="79">
        <v>39654</v>
      </c>
      <c r="B298" s="80">
        <v>0.78</v>
      </c>
      <c r="C298" s="37">
        <f>C297*Avkastningskrav!$B$17</f>
        <v>0.9430554582300231</v>
      </c>
    </row>
    <row r="299" spans="1:3" ht="12.75">
      <c r="A299" s="79">
        <v>39657</v>
      </c>
      <c r="B299" s="80">
        <v>0.78</v>
      </c>
      <c r="C299" s="37">
        <f>C298*Avkastningskrav!$B$17</f>
        <v>0.9434965104959283</v>
      </c>
    </row>
    <row r="300" spans="1:3" ht="12.75">
      <c r="A300" s="79">
        <v>39658</v>
      </c>
      <c r="B300" s="80">
        <v>0.74</v>
      </c>
      <c r="C300" s="37">
        <f>C299*Avkastningskrav!$B$17</f>
        <v>0.9439377690350697</v>
      </c>
    </row>
    <row r="301" spans="1:3" ht="12.75">
      <c r="A301" s="79">
        <v>39659</v>
      </c>
      <c r="B301" s="80">
        <v>0.77</v>
      </c>
      <c r="C301" s="37">
        <f>C300*Avkastningskrav!$B$17</f>
        <v>0.944379233943918</v>
      </c>
    </row>
    <row r="302" spans="1:3" ht="12.75">
      <c r="A302" s="79">
        <v>39660</v>
      </c>
      <c r="B302" s="80">
        <v>0.8</v>
      </c>
      <c r="C302" s="37">
        <f>C301*Avkastningskrav!$B$17</f>
        <v>0.9448209053189891</v>
      </c>
    </row>
    <row r="303" spans="1:3" ht="12.75">
      <c r="A303" s="79">
        <v>39661</v>
      </c>
      <c r="B303" s="80">
        <v>0.81</v>
      </c>
      <c r="C303" s="37">
        <f>C302*Avkastningskrav!$B$17</f>
        <v>0.945262783256844</v>
      </c>
    </row>
    <row r="304" spans="1:3" ht="12.75">
      <c r="A304" s="79">
        <v>39664</v>
      </c>
      <c r="B304" s="80">
        <v>0.89</v>
      </c>
      <c r="C304" s="37">
        <f>C303*Avkastningskrav!$B$17</f>
        <v>0.9457048678540889</v>
      </c>
    </row>
    <row r="305" spans="1:3" ht="12.75">
      <c r="A305" s="79">
        <v>39665</v>
      </c>
      <c r="B305" s="80">
        <v>0.89</v>
      </c>
      <c r="C305" s="37">
        <f>C304*Avkastningskrav!$B$17</f>
        <v>0.9461471592073752</v>
      </c>
    </row>
    <row r="306" spans="1:3" ht="12.75">
      <c r="A306" s="79">
        <v>39667</v>
      </c>
      <c r="B306" s="80">
        <v>0.8</v>
      </c>
      <c r="C306" s="37">
        <f>C305*Avkastningskrav!$B$17</f>
        <v>0.9465896574133995</v>
      </c>
    </row>
    <row r="307" spans="1:3" ht="12.75">
      <c r="A307" s="79">
        <v>39668</v>
      </c>
      <c r="B307" s="80">
        <v>0.81</v>
      </c>
      <c r="C307" s="37">
        <f>C306*Avkastningskrav!$B$17</f>
        <v>0.9470323625689034</v>
      </c>
    </row>
    <row r="308" spans="1:3" ht="12.75">
      <c r="A308" s="79">
        <v>39671</v>
      </c>
      <c r="B308" s="80">
        <v>0.79</v>
      </c>
      <c r="C308" s="37">
        <f>C307*Avkastningskrav!$B$17</f>
        <v>0.9474752747706742</v>
      </c>
    </row>
    <row r="309" spans="1:3" ht="12.75">
      <c r="A309" s="79">
        <v>39672</v>
      </c>
      <c r="B309" s="80">
        <v>0.79</v>
      </c>
      <c r="C309" s="37">
        <f>C308*Avkastningskrav!$B$17</f>
        <v>0.9479183941155439</v>
      </c>
    </row>
    <row r="310" spans="1:3" ht="12.75">
      <c r="A310" s="79">
        <v>39673</v>
      </c>
      <c r="B310" s="80">
        <v>0.77</v>
      </c>
      <c r="C310" s="37">
        <f>C309*Avkastningskrav!$B$17</f>
        <v>0.9483617207003903</v>
      </c>
    </row>
    <row r="311" spans="1:3" ht="12.75">
      <c r="A311" s="79">
        <v>39674</v>
      </c>
      <c r="B311" s="80">
        <v>0.81</v>
      </c>
      <c r="C311" s="37">
        <f>C310*Avkastningskrav!$B$17</f>
        <v>0.9488052546221362</v>
      </c>
    </row>
    <row r="312" spans="1:3" ht="12.75">
      <c r="A312" s="79">
        <v>39675</v>
      </c>
      <c r="B312" s="80">
        <v>0.8</v>
      </c>
      <c r="C312" s="37">
        <f>C311*Avkastningskrav!$B$17</f>
        <v>0.9492489959777498</v>
      </c>
    </row>
    <row r="313" spans="1:3" ht="12.75">
      <c r="A313" s="79">
        <v>39678</v>
      </c>
      <c r="B313" s="80">
        <v>0.83</v>
      </c>
      <c r="C313" s="37">
        <f>C312*Avkastningskrav!$B$17</f>
        <v>0.9496929448642447</v>
      </c>
    </row>
    <row r="314" spans="1:3" ht="12.75">
      <c r="A314" s="79">
        <v>39679</v>
      </c>
      <c r="B314" s="80"/>
      <c r="C314" s="37">
        <f>C313*Avkastningskrav!$B$21</f>
        <v>0.9501200145953691</v>
      </c>
    </row>
    <row r="315" spans="1:3" ht="12.75">
      <c r="A315" s="79">
        <v>39680</v>
      </c>
      <c r="B315" s="80"/>
      <c r="C315" s="37">
        <f>C314*Avkastningskrav!$B$21</f>
        <v>0.95054727637652</v>
      </c>
    </row>
    <row r="316" spans="1:3" ht="12.75">
      <c r="A316" s="79">
        <v>39681</v>
      </c>
      <c r="B316" s="80"/>
      <c r="C316" s="37">
        <f>C315*Avkastningskrav!$B$21</f>
        <v>0.9509747302940609</v>
      </c>
    </row>
    <row r="317" spans="1:3" ht="12.75">
      <c r="A317" s="79">
        <v>39682</v>
      </c>
      <c r="B317" s="80"/>
      <c r="C317" s="37">
        <f>C316*Avkastningskrav!$B$21</f>
        <v>0.951402376434394</v>
      </c>
    </row>
    <row r="318" spans="1:3" ht="12.75">
      <c r="A318" s="79">
        <v>39685</v>
      </c>
      <c r="B318" s="80"/>
      <c r="C318" s="37">
        <f>C317*Avkastningskrav!$B$21</f>
        <v>0.9518302148839605</v>
      </c>
    </row>
    <row r="319" spans="1:3" ht="12.75">
      <c r="A319" s="79">
        <v>39686</v>
      </c>
      <c r="B319" s="80"/>
      <c r="C319" s="37">
        <f>C318*Avkastningskrav!$B$21</f>
        <v>0.9522582457292403</v>
      </c>
    </row>
    <row r="320" spans="1:3" ht="12.75">
      <c r="A320" s="79">
        <v>39687</v>
      </c>
      <c r="B320" s="80"/>
      <c r="C320" s="37">
        <f>C319*Avkastningskrav!$B$21</f>
        <v>0.9526864690567525</v>
      </c>
    </row>
    <row r="321" spans="1:3" ht="12.75">
      <c r="A321" s="79">
        <v>39688</v>
      </c>
      <c r="B321" s="80"/>
      <c r="C321" s="37">
        <f>C320*Avkastningskrav!$B$21</f>
        <v>0.9531148849530547</v>
      </c>
    </row>
    <row r="322" spans="1:3" ht="12.75">
      <c r="A322" s="79">
        <v>39689</v>
      </c>
      <c r="B322" s="80"/>
      <c r="C322" s="37">
        <f>C321*Avkastningskrav!$B$21</f>
        <v>0.9535434935047438</v>
      </c>
    </row>
    <row r="323" spans="1:3" ht="12.75">
      <c r="A323" s="79">
        <v>39692</v>
      </c>
      <c r="B323" s="80"/>
      <c r="C323" s="37">
        <f>C322*Avkastningskrav!$B$21</f>
        <v>0.9539722947984552</v>
      </c>
    </row>
    <row r="324" spans="1:3" ht="12.75">
      <c r="A324" s="79">
        <v>39693</v>
      </c>
      <c r="B324" s="80"/>
      <c r="C324" s="37">
        <f>C323*Avkastningskrav!$B$21</f>
        <v>0.9544012889208638</v>
      </c>
    </row>
    <row r="325" spans="1:3" ht="12.75">
      <c r="A325" s="79">
        <v>39694</v>
      </c>
      <c r="B325" s="80"/>
      <c r="C325" s="37">
        <f>C324*Avkastningskrav!$B$21</f>
        <v>0.9548304759586832</v>
      </c>
    </row>
    <row r="326" spans="1:3" ht="12.75">
      <c r="A326" s="79">
        <v>39695</v>
      </c>
      <c r="B326" s="80"/>
      <c r="C326" s="37">
        <f>C325*Avkastningskrav!$B$21</f>
        <v>0.9552598559986659</v>
      </c>
    </row>
    <row r="327" spans="1:3" ht="12.75">
      <c r="A327" s="79">
        <v>39696</v>
      </c>
      <c r="B327" s="80"/>
      <c r="C327" s="37">
        <f>C326*Avkastningskrav!$B$21</f>
        <v>0.9556894291276035</v>
      </c>
    </row>
    <row r="328" spans="1:3" ht="12.75">
      <c r="A328" s="79">
        <v>39699</v>
      </c>
      <c r="B328" s="80"/>
      <c r="C328" s="37">
        <f>C327*Avkastningskrav!$B$21</f>
        <v>0.9561191954323266</v>
      </c>
    </row>
    <row r="329" spans="1:3" ht="12.75">
      <c r="A329" s="79">
        <v>39700</v>
      </c>
      <c r="B329" s="80"/>
      <c r="C329" s="37">
        <f>C328*Avkastningskrav!$B$21</f>
        <v>0.956549154999705</v>
      </c>
    </row>
    <row r="330" spans="1:3" ht="12.75">
      <c r="A330" s="79">
        <v>39701</v>
      </c>
      <c r="B330" s="80"/>
      <c r="C330" s="37">
        <f>C329*Avkastningskrav!$B$21</f>
        <v>0.9569793079166475</v>
      </c>
    </row>
    <row r="331" spans="1:3" ht="12.75">
      <c r="A331" s="79">
        <v>39702</v>
      </c>
      <c r="B331" s="80"/>
      <c r="C331" s="37">
        <f>C330*Avkastningskrav!$B$21</f>
        <v>0.9574096542701018</v>
      </c>
    </row>
    <row r="332" spans="1:3" ht="12.75">
      <c r="A332" s="79">
        <v>39703</v>
      </c>
      <c r="B332" s="80"/>
      <c r="C332" s="37">
        <f>C331*Avkastningskrav!$B$21</f>
        <v>0.9578401941470549</v>
      </c>
    </row>
    <row r="333" spans="1:3" ht="12.75">
      <c r="A333" s="79">
        <v>39706</v>
      </c>
      <c r="B333" s="80"/>
      <c r="C333" s="37">
        <f>C332*Avkastningskrav!$B$21</f>
        <v>0.9582709276345328</v>
      </c>
    </row>
    <row r="334" spans="1:3" ht="12.75">
      <c r="A334" s="79">
        <v>39707</v>
      </c>
      <c r="B334" s="80"/>
      <c r="C334" s="37">
        <f>C333*Avkastningskrav!$B$21</f>
        <v>0.9587018548196007</v>
      </c>
    </row>
    <row r="335" spans="1:3" ht="12.75">
      <c r="A335" s="79">
        <v>39708</v>
      </c>
      <c r="B335" s="80"/>
      <c r="C335" s="37">
        <f>C334*Avkastningskrav!$B$21</f>
        <v>0.959132975789363</v>
      </c>
    </row>
    <row r="336" spans="1:3" ht="12.75">
      <c r="A336" s="79">
        <v>39709</v>
      </c>
      <c r="B336" s="80"/>
      <c r="C336" s="37">
        <f>C335*Avkastningskrav!$B$21</f>
        <v>0.9595642906309632</v>
      </c>
    </row>
    <row r="337" spans="1:3" ht="12.75">
      <c r="A337" s="79">
        <v>39710</v>
      </c>
      <c r="B337" s="80"/>
      <c r="C337" s="37">
        <f>C336*Avkastningskrav!$B$21</f>
        <v>0.9599957994315839</v>
      </c>
    </row>
    <row r="338" spans="1:3" ht="12.75">
      <c r="A338" s="79">
        <v>39713</v>
      </c>
      <c r="B338" s="80"/>
      <c r="C338" s="37">
        <f>C337*Avkastningskrav!$B$21</f>
        <v>0.9604275022784471</v>
      </c>
    </row>
    <row r="339" spans="1:3" ht="12.75">
      <c r="A339" s="79">
        <v>39714</v>
      </c>
      <c r="B339" s="80"/>
      <c r="C339" s="37">
        <f>C338*Avkastningskrav!$B$21</f>
        <v>0.9608593992588139</v>
      </c>
    </row>
    <row r="340" spans="1:3" ht="12.75">
      <c r="A340" s="79">
        <v>39715</v>
      </c>
      <c r="B340" s="80"/>
      <c r="C340" s="37">
        <f>C339*Avkastningskrav!$B$21</f>
        <v>0.9612914904599847</v>
      </c>
    </row>
    <row r="341" spans="1:3" ht="12.75">
      <c r="A341" s="79">
        <v>39716</v>
      </c>
      <c r="B341" s="80"/>
      <c r="C341" s="37">
        <f>C340*Avkastningskrav!$B$21</f>
        <v>0.9617237759692991</v>
      </c>
    </row>
    <row r="342" spans="1:3" ht="12.75">
      <c r="A342" s="79">
        <v>39717</v>
      </c>
      <c r="B342" s="80"/>
      <c r="C342" s="37">
        <f>C341*Avkastningskrav!$B$21</f>
        <v>0.962156255874136</v>
      </c>
    </row>
    <row r="343" spans="1:3" ht="12.75">
      <c r="A343" s="79">
        <v>39720</v>
      </c>
      <c r="B343" s="80"/>
      <c r="C343" s="37">
        <f>C342*Avkastningskrav!$B$21</f>
        <v>0.9625889302619136</v>
      </c>
    </row>
    <row r="344" spans="1:3" ht="12.75">
      <c r="A344" s="79">
        <v>39721</v>
      </c>
      <c r="B344" s="80"/>
      <c r="C344" s="37">
        <f>C343*Avkastningskrav!$B$21</f>
        <v>0.9630217992200895</v>
      </c>
    </row>
    <row r="345" spans="1:3" ht="12.75">
      <c r="A345" s="79">
        <v>39722</v>
      </c>
      <c r="B345" s="80"/>
      <c r="C345" s="37">
        <f>C344*Avkastningskrav!$B$21</f>
        <v>0.9634548628361603</v>
      </c>
    </row>
    <row r="346" spans="1:3" ht="12.75">
      <c r="A346" s="79">
        <v>39723</v>
      </c>
      <c r="B346" s="80"/>
      <c r="C346" s="37">
        <f>C345*Avkastningskrav!$B$21</f>
        <v>0.9638881211976624</v>
      </c>
    </row>
    <row r="347" spans="1:3" ht="12.75">
      <c r="A347" s="79">
        <v>39724</v>
      </c>
      <c r="B347" s="80"/>
      <c r="C347" s="37">
        <f>C346*Avkastningskrav!$B$21</f>
        <v>0.9643215743921713</v>
      </c>
    </row>
    <row r="348" spans="1:3" ht="12.75">
      <c r="A348" s="79">
        <v>39727</v>
      </c>
      <c r="B348" s="80"/>
      <c r="C348" s="37">
        <f>C347*Avkastningskrav!$B$21</f>
        <v>0.9647552225073017</v>
      </c>
    </row>
    <row r="349" spans="1:3" ht="12.75">
      <c r="A349" s="79">
        <v>39728</v>
      </c>
      <c r="B349" s="80"/>
      <c r="C349" s="37">
        <f>C348*Avkastningskrav!$B$21</f>
        <v>0.9651890656307083</v>
      </c>
    </row>
    <row r="350" spans="1:3" ht="12.75">
      <c r="A350" s="79">
        <v>39729</v>
      </c>
      <c r="B350" s="80"/>
      <c r="C350" s="37">
        <f>C349*Avkastningskrav!$B$21</f>
        <v>0.9656231038500845</v>
      </c>
    </row>
    <row r="351" spans="1:3" ht="12.75">
      <c r="A351" s="79">
        <v>39730</v>
      </c>
      <c r="B351" s="80"/>
      <c r="C351" s="37">
        <f>C350*Avkastningskrav!$B$21</f>
        <v>0.9660573372531638</v>
      </c>
    </row>
    <row r="352" spans="1:3" ht="12.75">
      <c r="A352" s="79">
        <v>39731</v>
      </c>
      <c r="B352" s="80"/>
      <c r="C352" s="37">
        <f>C351*Avkastningskrav!$B$21</f>
        <v>0.9664917659277187</v>
      </c>
    </row>
    <row r="353" spans="1:3" ht="12.75">
      <c r="A353" s="79">
        <v>39734</v>
      </c>
      <c r="B353" s="80"/>
      <c r="C353" s="37">
        <f>C352*Avkastningskrav!$B$21</f>
        <v>0.9669263899615612</v>
      </c>
    </row>
    <row r="354" spans="1:3" ht="12.75">
      <c r="A354" s="79">
        <v>39735</v>
      </c>
      <c r="B354" s="80"/>
      <c r="C354" s="37">
        <f>C353*Avkastningskrav!$B$21</f>
        <v>0.967361209442543</v>
      </c>
    </row>
    <row r="355" spans="1:3" ht="12.75">
      <c r="A355" s="79">
        <v>39736</v>
      </c>
      <c r="B355" s="80"/>
      <c r="C355" s="37">
        <f>C354*Avkastningskrav!$B$21</f>
        <v>0.9677962244585552</v>
      </c>
    </row>
    <row r="356" spans="1:3" ht="12.75">
      <c r="A356" s="79">
        <v>39737</v>
      </c>
      <c r="B356" s="80"/>
      <c r="C356" s="37">
        <f>C355*Avkastningskrav!$B$21</f>
        <v>0.9682314350975284</v>
      </c>
    </row>
    <row r="357" spans="1:3" ht="12.75">
      <c r="A357" s="79">
        <v>39738</v>
      </c>
      <c r="B357" s="80"/>
      <c r="C357" s="37">
        <f>C356*Avkastningskrav!$B$21</f>
        <v>0.9686668414474328</v>
      </c>
    </row>
    <row r="358" spans="1:3" ht="12.75">
      <c r="A358" s="79">
        <v>39741</v>
      </c>
      <c r="B358" s="80"/>
      <c r="C358" s="37">
        <f>C357*Avkastningskrav!$B$21</f>
        <v>0.9691024435962781</v>
      </c>
    </row>
    <row r="359" spans="1:3" ht="12.75">
      <c r="A359" s="79">
        <v>39742</v>
      </c>
      <c r="B359" s="80"/>
      <c r="C359" s="37">
        <f>C358*Avkastningskrav!$B$21</f>
        <v>0.9695382416321136</v>
      </c>
    </row>
    <row r="360" spans="1:3" ht="12.75">
      <c r="A360" s="79">
        <v>39743</v>
      </c>
      <c r="B360" s="80"/>
      <c r="C360" s="37">
        <f>C359*Avkastningskrav!$B$21</f>
        <v>0.9699742356430282</v>
      </c>
    </row>
    <row r="361" spans="1:3" ht="12.75">
      <c r="A361" s="79">
        <v>39744</v>
      </c>
      <c r="B361" s="80"/>
      <c r="C361" s="37">
        <f>C360*Avkastningskrav!$B$21</f>
        <v>0.9704104257171504</v>
      </c>
    </row>
    <row r="362" spans="1:3" ht="12.75">
      <c r="A362" s="79">
        <v>39745</v>
      </c>
      <c r="B362" s="80"/>
      <c r="C362" s="37">
        <f>C361*Avkastningskrav!$B$21</f>
        <v>0.9708468119426483</v>
      </c>
    </row>
    <row r="363" spans="1:3" ht="12.75">
      <c r="A363" s="79">
        <v>39748</v>
      </c>
      <c r="B363" s="80"/>
      <c r="C363" s="37">
        <f>C362*Avkastningskrav!$B$21</f>
        <v>0.9712833944077298</v>
      </c>
    </row>
    <row r="364" spans="1:3" ht="12.75">
      <c r="A364" s="79">
        <v>39749</v>
      </c>
      <c r="B364" s="80"/>
      <c r="C364" s="37">
        <f>C363*Avkastningskrav!$B$21</f>
        <v>0.9717201732006423</v>
      </c>
    </row>
    <row r="365" spans="1:3" ht="12.75">
      <c r="A365" s="79">
        <v>39750</v>
      </c>
      <c r="B365" s="80"/>
      <c r="C365" s="37">
        <f>C364*Avkastningskrav!$B$21</f>
        <v>0.9721571484096729</v>
      </c>
    </row>
    <row r="366" spans="1:3" ht="12.75">
      <c r="A366" s="79">
        <v>39751</v>
      </c>
      <c r="B366" s="80"/>
      <c r="C366" s="37">
        <f>C365*Avkastningskrav!$B$21</f>
        <v>0.9725943201231485</v>
      </c>
    </row>
    <row r="367" spans="1:3" ht="12.75">
      <c r="A367" s="79">
        <v>39752</v>
      </c>
      <c r="B367" s="80"/>
      <c r="C367" s="37">
        <f>C366*Avkastningskrav!$B$21</f>
        <v>0.9730316884294357</v>
      </c>
    </row>
    <row r="368" spans="1:3" ht="12.75">
      <c r="A368" s="79">
        <v>39755</v>
      </c>
      <c r="B368" s="80"/>
      <c r="C368" s="37">
        <f>C367*Avkastningskrav!$B$21</f>
        <v>0.9734692534169407</v>
      </c>
    </row>
    <row r="369" spans="1:3" ht="12.75">
      <c r="A369" s="79">
        <v>39756</v>
      </c>
      <c r="B369" s="80"/>
      <c r="C369" s="37">
        <f>C368*Avkastningskrav!$B$21</f>
        <v>0.9739070151741096</v>
      </c>
    </row>
    <row r="370" spans="1:3" ht="12.75">
      <c r="A370" s="79">
        <v>39757</v>
      </c>
      <c r="B370" s="80"/>
      <c r="C370" s="37">
        <f>C369*Avkastningskrav!$B$21</f>
        <v>0.9743449737894282</v>
      </c>
    </row>
    <row r="371" spans="1:3" ht="12.75">
      <c r="A371" s="79">
        <v>39758</v>
      </c>
      <c r="B371" s="80"/>
      <c r="C371" s="37">
        <f>C370*Avkastningskrav!$B$21</f>
        <v>0.9747831293514221</v>
      </c>
    </row>
    <row r="372" spans="1:3" ht="12.75">
      <c r="A372" s="79">
        <v>39759</v>
      </c>
      <c r="B372" s="80"/>
      <c r="C372" s="37">
        <f>C371*Avkastningskrav!$B$21</f>
        <v>0.9752214819486568</v>
      </c>
    </row>
    <row r="373" spans="1:3" ht="12.75">
      <c r="A373" s="79">
        <v>39762</v>
      </c>
      <c r="B373" s="80"/>
      <c r="C373" s="37">
        <f>C372*Avkastningskrav!$B$21</f>
        <v>0.9756600316697375</v>
      </c>
    </row>
    <row r="374" spans="1:3" ht="12.75">
      <c r="A374" s="79">
        <v>39763</v>
      </c>
      <c r="B374" s="80"/>
      <c r="C374" s="37">
        <f>C373*Avkastningskrav!$B$21</f>
        <v>0.9760987786033093</v>
      </c>
    </row>
    <row r="375" spans="1:3" ht="12.75">
      <c r="A375" s="79">
        <v>39764</v>
      </c>
      <c r="B375" s="80"/>
      <c r="C375" s="37">
        <f>C374*Avkastningskrav!$B$21</f>
        <v>0.9765377228380573</v>
      </c>
    </row>
    <row r="376" spans="1:3" ht="12.75">
      <c r="A376" s="79">
        <v>39765</v>
      </c>
      <c r="B376" s="80"/>
      <c r="C376" s="37">
        <f>C375*Avkastningskrav!$B$21</f>
        <v>0.9769768644627062</v>
      </c>
    </row>
    <row r="377" spans="1:3" ht="12.75">
      <c r="A377" s="79">
        <v>39766</v>
      </c>
      <c r="B377" s="80"/>
      <c r="C377" s="37">
        <f>C376*Avkastningskrav!$B$21</f>
        <v>0.9774162035660208</v>
      </c>
    </row>
    <row r="378" spans="1:3" ht="12.75">
      <c r="A378" s="79">
        <v>39769</v>
      </c>
      <c r="B378" s="80"/>
      <c r="C378" s="37">
        <f>C377*Avkastningskrav!$B$21</f>
        <v>0.9778557402368058</v>
      </c>
    </row>
    <row r="379" spans="1:3" ht="12.75">
      <c r="A379" s="79">
        <v>39770</v>
      </c>
      <c r="B379" s="80"/>
      <c r="C379" s="37">
        <f>C378*Avkastningskrav!$B$21</f>
        <v>0.9782954745639056</v>
      </c>
    </row>
    <row r="380" spans="1:3" ht="12.75">
      <c r="A380" s="79">
        <v>39771</v>
      </c>
      <c r="B380" s="80"/>
      <c r="C380" s="37">
        <f>C379*Avkastningskrav!$B$21</f>
        <v>0.9787354066362051</v>
      </c>
    </row>
    <row r="381" spans="1:3" ht="12.75">
      <c r="A381" s="79">
        <v>39772</v>
      </c>
      <c r="B381" s="80"/>
      <c r="C381" s="37">
        <f>C380*Avkastningskrav!$B$21</f>
        <v>0.9791755365426285</v>
      </c>
    </row>
    <row r="382" spans="1:3" ht="12.75">
      <c r="A382" s="79">
        <v>39773</v>
      </c>
      <c r="B382" s="80"/>
      <c r="C382" s="37">
        <f>C381*Avkastningskrav!$B$21</f>
        <v>0.9796158643721404</v>
      </c>
    </row>
    <row r="383" spans="1:3" ht="12.75">
      <c r="A383" s="79">
        <v>39776</v>
      </c>
      <c r="B383" s="80"/>
      <c r="C383" s="37">
        <f>C382*Avkastningskrav!$B$21</f>
        <v>0.9800563902137454</v>
      </c>
    </row>
    <row r="384" spans="1:3" ht="12.75">
      <c r="A384" s="79">
        <v>39777</v>
      </c>
      <c r="B384" s="80"/>
      <c r="C384" s="37">
        <f>C383*Avkastningskrav!$B$21</f>
        <v>0.9804971141564879</v>
      </c>
    </row>
    <row r="385" spans="1:3" ht="12.75">
      <c r="A385" s="79">
        <v>39778</v>
      </c>
      <c r="B385" s="80"/>
      <c r="C385" s="37">
        <f>C384*Avkastningskrav!$B$21</f>
        <v>0.9809380362894525</v>
      </c>
    </row>
    <row r="386" spans="1:3" ht="12.75">
      <c r="A386" s="79">
        <v>39779</v>
      </c>
      <c r="B386" s="80"/>
      <c r="C386" s="37">
        <f>C385*Avkastningskrav!$B$21</f>
        <v>0.981379156701764</v>
      </c>
    </row>
    <row r="387" spans="1:3" ht="12.75">
      <c r="A387" s="79">
        <v>39780</v>
      </c>
      <c r="B387" s="80"/>
      <c r="C387" s="37">
        <f>C386*Avkastningskrav!$B$21</f>
        <v>0.981820475482587</v>
      </c>
    </row>
    <row r="388" spans="1:3" ht="12.75">
      <c r="A388" s="79">
        <v>39783</v>
      </c>
      <c r="B388" s="80"/>
      <c r="C388" s="37">
        <f>C387*Avkastningskrav!$B$21</f>
        <v>0.9822619927211264</v>
      </c>
    </row>
    <row r="389" spans="1:3" ht="12.75">
      <c r="A389" s="79">
        <v>39784</v>
      </c>
      <c r="B389" s="80"/>
      <c r="C389" s="37">
        <f>C388*Avkastningskrav!$B$21</f>
        <v>0.982703708506627</v>
      </c>
    </row>
    <row r="390" spans="1:3" ht="12.75">
      <c r="A390" s="79">
        <v>39785</v>
      </c>
      <c r="B390" s="80"/>
      <c r="C390" s="37">
        <f>C389*Avkastningskrav!$B$21</f>
        <v>0.983145622928374</v>
      </c>
    </row>
    <row r="391" spans="1:3" ht="12.75">
      <c r="A391" s="79">
        <v>39786</v>
      </c>
      <c r="B391" s="80"/>
      <c r="C391" s="37">
        <f>C390*Avkastningskrav!$B$21</f>
        <v>0.9835877360756926</v>
      </c>
    </row>
    <row r="392" spans="1:3" ht="12.75">
      <c r="A392" s="79">
        <v>39787</v>
      </c>
      <c r="B392" s="80"/>
      <c r="C392" s="37">
        <f>C391*Avkastningskrav!$B$21</f>
        <v>0.9840300480379481</v>
      </c>
    </row>
    <row r="393" spans="1:3" ht="12.75">
      <c r="A393" s="79">
        <v>39790</v>
      </c>
      <c r="B393" s="80"/>
      <c r="C393" s="37">
        <f>C392*Avkastningskrav!$B$21</f>
        <v>0.9844725589045462</v>
      </c>
    </row>
    <row r="394" spans="1:3" ht="12.75">
      <c r="A394" s="79">
        <v>39791</v>
      </c>
      <c r="B394" s="80"/>
      <c r="C394" s="37">
        <f>C393*Avkastningskrav!$B$21</f>
        <v>0.9849152687649325</v>
      </c>
    </row>
    <row r="395" spans="1:3" ht="12.75">
      <c r="A395" s="79">
        <v>39792</v>
      </c>
      <c r="B395" s="80"/>
      <c r="C395" s="37">
        <f>C394*Avkastningskrav!$B$21</f>
        <v>0.9853581777085931</v>
      </c>
    </row>
    <row r="396" spans="1:3" ht="12.75">
      <c r="A396" s="79">
        <v>39793</v>
      </c>
      <c r="B396" s="80"/>
      <c r="C396" s="37">
        <f>C395*Avkastningskrav!$B$21</f>
        <v>0.9858012858250543</v>
      </c>
    </row>
    <row r="397" spans="1:3" ht="12.75">
      <c r="A397" s="79">
        <v>39794</v>
      </c>
      <c r="B397" s="80"/>
      <c r="C397" s="37">
        <f>C396*Avkastningskrav!$B$21</f>
        <v>0.9862445932038826</v>
      </c>
    </row>
    <row r="398" spans="1:3" ht="12.75">
      <c r="A398" s="79">
        <v>39797</v>
      </c>
      <c r="B398" s="80"/>
      <c r="C398" s="37">
        <f>C397*Avkastningskrav!$B$21</f>
        <v>0.9866880999346846</v>
      </c>
    </row>
    <row r="399" spans="1:3" ht="12.75">
      <c r="A399" s="79">
        <v>39798</v>
      </c>
      <c r="B399" s="80"/>
      <c r="C399" s="37">
        <f>C398*Avkastningskrav!$B$21</f>
        <v>0.9871318061071076</v>
      </c>
    </row>
    <row r="400" spans="1:3" ht="12.75">
      <c r="A400" s="79">
        <v>39799</v>
      </c>
      <c r="B400" s="80"/>
      <c r="C400" s="37">
        <f>C399*Avkastningskrav!$B$21</f>
        <v>0.9875757118108388</v>
      </c>
    </row>
    <row r="401" spans="1:3" ht="12.75">
      <c r="A401" s="79">
        <v>39800</v>
      </c>
      <c r="B401" s="80"/>
      <c r="C401" s="37">
        <f>C400*Avkastningskrav!$B$21</f>
        <v>0.988019817135606</v>
      </c>
    </row>
    <row r="402" spans="1:3" ht="12.75">
      <c r="A402" s="79">
        <v>39801</v>
      </c>
      <c r="B402" s="80"/>
      <c r="C402" s="37">
        <f>C401*Avkastningskrav!$B$21</f>
        <v>0.9884641221711773</v>
      </c>
    </row>
    <row r="403" spans="1:3" ht="12.75">
      <c r="A403" s="79">
        <v>39804</v>
      </c>
      <c r="B403" s="80"/>
      <c r="C403" s="37">
        <f>C402*Avkastningskrav!$B$21</f>
        <v>0.988908627007361</v>
      </c>
    </row>
    <row r="404" spans="1:3" ht="12.75">
      <c r="A404" s="79">
        <v>39805</v>
      </c>
      <c r="B404" s="80"/>
      <c r="C404" s="37">
        <f>C403*Avkastningskrav!$B$21</f>
        <v>0.9893533317340062</v>
      </c>
    </row>
    <row r="405" spans="1:3" ht="12.75">
      <c r="A405" s="79">
        <v>39806</v>
      </c>
      <c r="B405" s="80"/>
      <c r="C405" s="37">
        <f>C404*Avkastningskrav!$B$21</f>
        <v>0.9897982364410018</v>
      </c>
    </row>
    <row r="406" spans="1:3" ht="12.75">
      <c r="A406" s="79">
        <v>39807</v>
      </c>
      <c r="B406" s="80"/>
      <c r="C406" s="37">
        <f>C405*Avkastningskrav!$B$21</f>
        <v>0.9902433412182777</v>
      </c>
    </row>
    <row r="407" spans="1:3" ht="12.75">
      <c r="A407" s="79">
        <v>39808</v>
      </c>
      <c r="B407" s="80"/>
      <c r="C407" s="37">
        <f>C406*Avkastningskrav!$B$21</f>
        <v>0.9906886461558039</v>
      </c>
    </row>
    <row r="408" spans="1:3" ht="12.75">
      <c r="A408" s="79">
        <v>39811</v>
      </c>
      <c r="B408" s="80"/>
      <c r="C408" s="37">
        <f>C407*Avkastningskrav!$B$21</f>
        <v>0.991134151343591</v>
      </c>
    </row>
    <row r="409" spans="1:3" ht="12.75">
      <c r="A409" s="79">
        <v>39812</v>
      </c>
      <c r="B409" s="80"/>
      <c r="C409" s="37">
        <f>C408*Avkastningskrav!$B$21</f>
        <v>0.9915798568716898</v>
      </c>
    </row>
    <row r="410" spans="1:3" ht="12.75">
      <c r="A410" s="79">
        <v>39813</v>
      </c>
      <c r="B410" s="80"/>
      <c r="C410" s="37">
        <f>C409*Avkastningskrav!$B$21</f>
        <v>0.9920257628301922</v>
      </c>
    </row>
    <row r="411" spans="1:3" ht="12.75">
      <c r="A411" s="79">
        <v>39814</v>
      </c>
      <c r="B411" s="80"/>
      <c r="C411" s="37">
        <f>C410*Avkastningskrav!$B$21</f>
        <v>0.9924718693092299</v>
      </c>
    </row>
    <row r="412" spans="1:3" ht="12.75">
      <c r="A412" s="79">
        <v>39815</v>
      </c>
      <c r="B412" s="80"/>
      <c r="C412" s="37">
        <f>C411*Avkastningskrav!$B$21</f>
        <v>0.9929181763989757</v>
      </c>
    </row>
    <row r="413" spans="1:3" ht="12.75">
      <c r="A413" s="79">
        <v>39818</v>
      </c>
      <c r="B413" s="80"/>
      <c r="C413" s="37">
        <f>C412*Avkastningskrav!$B$21</f>
        <v>0.9933646841896426</v>
      </c>
    </row>
    <row r="414" spans="1:3" ht="12.75">
      <c r="A414" s="79">
        <v>39819</v>
      </c>
      <c r="B414" s="80"/>
      <c r="C414" s="37">
        <f>C413*Avkastningskrav!$B$21</f>
        <v>0.9938113927714843</v>
      </c>
    </row>
    <row r="415" spans="1:3" ht="12.75">
      <c r="A415" s="79">
        <v>39820</v>
      </c>
      <c r="B415" s="80"/>
      <c r="C415" s="37">
        <f>C414*Avkastningskrav!$B$21</f>
        <v>0.994258302234795</v>
      </c>
    </row>
    <row r="416" spans="1:3" ht="12.75">
      <c r="A416" s="79">
        <v>39821</v>
      </c>
      <c r="B416" s="80"/>
      <c r="C416" s="37">
        <f>C415*Avkastningskrav!$B$21</f>
        <v>0.9947054126699097</v>
      </c>
    </row>
    <row r="417" spans="1:3" ht="12.75">
      <c r="A417" s="79">
        <v>39822</v>
      </c>
      <c r="B417" s="80"/>
      <c r="C417" s="37">
        <f>C416*Avkastningskrav!$B$21</f>
        <v>0.9951527241672039</v>
      </c>
    </row>
    <row r="418" spans="1:3" ht="12.75">
      <c r="A418" s="79">
        <v>39825</v>
      </c>
      <c r="B418" s="80"/>
      <c r="C418" s="37">
        <f>C417*Avkastningskrav!$B$21</f>
        <v>0.9956002368170936</v>
      </c>
    </row>
    <row r="419" spans="1:3" ht="12.75">
      <c r="A419" s="79">
        <v>39826</v>
      </c>
      <c r="B419" s="80"/>
      <c r="C419" s="37">
        <f>C418*Avkastningskrav!$B$21</f>
        <v>0.9960479507100358</v>
      </c>
    </row>
    <row r="420" spans="1:3" ht="12.75">
      <c r="A420" s="79">
        <v>39827</v>
      </c>
      <c r="B420" s="80"/>
      <c r="C420" s="37">
        <f>C419*Avkastningskrav!$B$21</f>
        <v>0.9964958659365278</v>
      </c>
    </row>
    <row r="421" spans="1:3" ht="12.75">
      <c r="A421" s="79">
        <v>39828</v>
      </c>
      <c r="B421" s="80"/>
      <c r="C421" s="37">
        <f>C420*Avkastningskrav!$B$21</f>
        <v>0.9969439825871079</v>
      </c>
    </row>
    <row r="422" spans="1:3" ht="12.75">
      <c r="A422" s="79">
        <v>39829</v>
      </c>
      <c r="B422" s="80"/>
      <c r="C422" s="37">
        <f>C421*Avkastningskrav!$B$21</f>
        <v>0.997392300752355</v>
      </c>
    </row>
    <row r="423" spans="1:3" ht="12.75">
      <c r="A423" s="79">
        <v>39832</v>
      </c>
      <c r="B423" s="80"/>
      <c r="C423" s="37">
        <f>C422*Avkastningskrav!$B$21</f>
        <v>0.9978408205228886</v>
      </c>
    </row>
    <row r="424" spans="1:3" ht="12.75">
      <c r="A424" s="79">
        <v>39833</v>
      </c>
      <c r="B424" s="80"/>
      <c r="C424" s="37">
        <f>C423*Avkastningskrav!$B$21</f>
        <v>0.998289541989369</v>
      </c>
    </row>
    <row r="425" spans="1:3" ht="12.75">
      <c r="A425" s="79">
        <v>39834</v>
      </c>
      <c r="B425" s="80"/>
      <c r="C425" s="37">
        <f>C424*Avkastningskrav!$B$21</f>
        <v>0.9987384652424977</v>
      </c>
    </row>
    <row r="426" spans="1:3" ht="12.75">
      <c r="A426" s="79">
        <v>39835</v>
      </c>
      <c r="B426" s="80"/>
      <c r="C426" s="37">
        <f>C425*Avkastningskrav!$B$21</f>
        <v>0.9991875903730162</v>
      </c>
    </row>
    <row r="427" spans="1:3" ht="12.75">
      <c r="A427" s="79">
        <v>39836</v>
      </c>
      <c r="B427" s="80"/>
      <c r="C427" s="37">
        <f>C426*Avkastningskrav!$B$21</f>
        <v>0.9996369174717075</v>
      </c>
    </row>
    <row r="428" spans="1:3" ht="12.75">
      <c r="A428" s="79">
        <v>39839</v>
      </c>
      <c r="B428" s="80"/>
      <c r="C428" s="37">
        <f>C427*Avkastningskrav!$B$21</f>
        <v>1.000086446629395</v>
      </c>
    </row>
    <row r="429" spans="1:3" ht="12.75">
      <c r="A429" s="79">
        <v>39840</v>
      </c>
      <c r="B429" s="80"/>
      <c r="C429" s="37">
        <f>C428*Avkastningskrav!$B$21</f>
        <v>1.0005361779369433</v>
      </c>
    </row>
    <row r="430" spans="1:3" ht="12.75">
      <c r="A430" s="79">
        <v>39841</v>
      </c>
      <c r="B430" s="80"/>
      <c r="C430" s="37">
        <f>C429*Avkastningskrav!$B$21</f>
        <v>1.0009861114852576</v>
      </c>
    </row>
    <row r="431" spans="1:3" ht="12.75">
      <c r="A431" s="79">
        <v>39842</v>
      </c>
      <c r="B431" s="80"/>
      <c r="C431" s="37">
        <f>C430*Avkastningskrav!$B$21</f>
        <v>1.001436247365284</v>
      </c>
    </row>
    <row r="432" spans="1:3" ht="12.75">
      <c r="A432" s="79">
        <v>39843</v>
      </c>
      <c r="B432" s="80"/>
      <c r="C432" s="37">
        <f>C431*Avkastningskrav!$B$21</f>
        <v>1.0018865856680095</v>
      </c>
    </row>
    <row r="433" spans="1:3" ht="12.75">
      <c r="A433" s="79">
        <v>39846</v>
      </c>
      <c r="B433" s="80"/>
      <c r="C433" s="37">
        <f>C432*Avkastningskrav!$B$21</f>
        <v>1.002337126484462</v>
      </c>
    </row>
    <row r="434" spans="1:3" ht="12.75">
      <c r="A434" s="79">
        <v>39847</v>
      </c>
      <c r="B434" s="80"/>
      <c r="C434" s="37">
        <f>C433*Avkastningskrav!$B$21</f>
        <v>1.0027878699057107</v>
      </c>
    </row>
    <row r="435" spans="1:3" ht="12.75">
      <c r="A435" s="79">
        <v>39848</v>
      </c>
      <c r="B435" s="80"/>
      <c r="C435" s="37">
        <f>C434*Avkastningskrav!$B$21</f>
        <v>1.0032388160228651</v>
      </c>
    </row>
    <row r="436" spans="1:3" ht="12.75">
      <c r="A436" s="79">
        <v>39849</v>
      </c>
      <c r="B436" s="80"/>
      <c r="C436" s="37">
        <f>C435*Avkastningskrav!$B$21</f>
        <v>1.003689964927076</v>
      </c>
    </row>
    <row r="437" spans="1:3" ht="12.75">
      <c r="A437" s="79">
        <v>39850</v>
      </c>
      <c r="B437" s="80"/>
      <c r="C437" s="37">
        <f>C436*Avkastningskrav!$B$21</f>
        <v>1.0041413167095357</v>
      </c>
    </row>
    <row r="438" spans="1:3" ht="12.75">
      <c r="A438" s="79">
        <v>39853</v>
      </c>
      <c r="B438" s="80"/>
      <c r="C438" s="37">
        <f>C437*Avkastningskrav!$B$21</f>
        <v>1.0045928714614765</v>
      </c>
    </row>
    <row r="439" spans="1:3" ht="12.75">
      <c r="A439" s="79">
        <v>39854</v>
      </c>
      <c r="B439" s="80"/>
      <c r="C439" s="37">
        <f>C438*Avkastningskrav!$B$21</f>
        <v>1.0050446292741724</v>
      </c>
    </row>
    <row r="440" spans="1:3" ht="12.75">
      <c r="A440" s="79">
        <v>39855</v>
      </c>
      <c r="B440" s="80"/>
      <c r="C440" s="37">
        <f>C439*Avkastningskrav!$B$21</f>
        <v>1.0054965902389381</v>
      </c>
    </row>
    <row r="441" spans="1:3" ht="12.75">
      <c r="A441" s="79">
        <v>39856</v>
      </c>
      <c r="B441" s="80"/>
      <c r="C441" s="37">
        <f>C440*Avkastningskrav!$B$21</f>
        <v>1.00594875444713</v>
      </c>
    </row>
    <row r="442" spans="1:3" ht="12.75">
      <c r="A442" s="79">
        <v>39857</v>
      </c>
      <c r="B442" s="80"/>
      <c r="C442" s="37">
        <f>C441*Avkastningskrav!$B$21</f>
        <v>1.0064011219901448</v>
      </c>
    </row>
    <row r="443" spans="1:3" ht="12.75">
      <c r="A443" s="79">
        <v>39860</v>
      </c>
      <c r="B443" s="80"/>
      <c r="C443" s="37">
        <f>C442*Avkastningskrav!$B$21</f>
        <v>1.0068536929594205</v>
      </c>
    </row>
    <row r="444" spans="1:3" ht="12.75">
      <c r="A444" s="79">
        <v>39861</v>
      </c>
      <c r="B444" s="80"/>
      <c r="C444" s="37">
        <f>C443*Avkastningskrav!$B$21</f>
        <v>1.0073064674464367</v>
      </c>
    </row>
    <row r="445" spans="1:3" ht="12.75">
      <c r="A445" s="79">
        <v>39862</v>
      </c>
      <c r="B445" s="80"/>
      <c r="C445" s="37">
        <f>C444*Avkastningskrav!$B$21</f>
        <v>1.0077594455427137</v>
      </c>
    </row>
    <row r="446" spans="1:3" ht="12.75">
      <c r="A446" s="79">
        <v>39863</v>
      </c>
      <c r="B446" s="80"/>
      <c r="C446" s="37">
        <f>C445*Avkastningskrav!$B$21</f>
        <v>1.0082126273398129</v>
      </c>
    </row>
    <row r="447" spans="1:3" ht="12.75">
      <c r="A447" s="79">
        <v>39864</v>
      </c>
      <c r="B447" s="80"/>
      <c r="C447" s="37">
        <f>C446*Avkastningskrav!$B$21</f>
        <v>1.008666012929337</v>
      </c>
    </row>
    <row r="448" spans="1:3" ht="12.75">
      <c r="A448" s="79">
        <v>39867</v>
      </c>
      <c r="B448" s="80"/>
      <c r="C448" s="37">
        <f>C447*Avkastningskrav!$B$21</f>
        <v>1.00911960240293</v>
      </c>
    </row>
    <row r="449" spans="1:3" ht="12.75">
      <c r="A449" s="79">
        <v>39868</v>
      </c>
      <c r="B449" s="80"/>
      <c r="C449" s="37">
        <f>C448*Avkastningskrav!$B$21</f>
        <v>1.0095733958522772</v>
      </c>
    </row>
    <row r="450" spans="1:3" ht="12.75">
      <c r="A450" s="79">
        <v>39869</v>
      </c>
      <c r="B450" s="80"/>
      <c r="C450" s="37">
        <f>C449*Avkastningskrav!$B$21</f>
        <v>1.0100273933691049</v>
      </c>
    </row>
    <row r="451" spans="1:3" ht="12.75">
      <c r="A451" s="79">
        <v>39870</v>
      </c>
      <c r="B451" s="80"/>
      <c r="C451" s="37">
        <f>C450*Avkastningskrav!$B$21</f>
        <v>1.0104815950451804</v>
      </c>
    </row>
    <row r="452" spans="1:3" ht="12.75">
      <c r="A452" s="79">
        <v>39871</v>
      </c>
      <c r="B452" s="80"/>
      <c r="C452" s="37">
        <f>C451*Avkastningskrav!$B$21</f>
        <v>1.0109360009723127</v>
      </c>
    </row>
    <row r="453" spans="1:3" ht="12.75">
      <c r="A453" s="79">
        <v>39874</v>
      </c>
      <c r="B453" s="80"/>
      <c r="C453" s="37">
        <f>C452*Avkastningskrav!$B$21</f>
        <v>1.011390611242352</v>
      </c>
    </row>
    <row r="454" spans="1:3" ht="12.75">
      <c r="A454" s="79">
        <v>39875</v>
      </c>
      <c r="B454" s="80"/>
      <c r="C454" s="37">
        <f>C453*Avkastningskrav!$B$21</f>
        <v>1.0118454259471898</v>
      </c>
    </row>
    <row r="455" spans="1:3" ht="12.75">
      <c r="A455" s="79">
        <v>39876</v>
      </c>
      <c r="B455" s="80"/>
      <c r="C455" s="37">
        <f>C454*Avkastningskrav!$B$21</f>
        <v>1.012300445178759</v>
      </c>
    </row>
    <row r="456" spans="1:3" ht="12.75">
      <c r="A456" s="79">
        <v>39877</v>
      </c>
      <c r="B456" s="80"/>
      <c r="C456" s="37">
        <f>C455*Avkastningskrav!$B$21</f>
        <v>1.0127556690290334</v>
      </c>
    </row>
    <row r="457" spans="1:3" ht="12.75">
      <c r="A457" s="79">
        <v>39878</v>
      </c>
      <c r="B457" s="80"/>
      <c r="C457" s="37">
        <f>C456*Avkastningskrav!$B$21</f>
        <v>1.0132110975900288</v>
      </c>
    </row>
    <row r="458" spans="1:3" ht="12.75">
      <c r="A458" s="79">
        <v>39881</v>
      </c>
      <c r="B458" s="80"/>
      <c r="C458" s="37">
        <f>C457*Avkastningskrav!$B$21</f>
        <v>1.0136667309538019</v>
      </c>
    </row>
    <row r="459" spans="1:3" ht="12.75">
      <c r="A459" s="79">
        <v>39882</v>
      </c>
      <c r="B459" s="80"/>
      <c r="C459" s="37">
        <f>C458*Avkastningskrav!$B$21</f>
        <v>1.014122569212451</v>
      </c>
    </row>
    <row r="460" spans="1:3" ht="12.75">
      <c r="A460" s="79">
        <v>39883</v>
      </c>
      <c r="B460" s="80"/>
      <c r="C460" s="37">
        <f>C459*Avkastningskrav!$B$21</f>
        <v>1.0145786124581155</v>
      </c>
    </row>
    <row r="461" spans="1:3" ht="12.75">
      <c r="A461" s="79">
        <v>39884</v>
      </c>
      <c r="B461" s="80"/>
      <c r="C461" s="37">
        <f>C460*Avkastningskrav!$B$21</f>
        <v>1.015034860782977</v>
      </c>
    </row>
    <row r="462" spans="1:3" ht="12.75">
      <c r="A462" s="79">
        <v>39885</v>
      </c>
      <c r="B462" s="80"/>
      <c r="C462" s="37">
        <f>C461*Avkastningskrav!$B$21</f>
        <v>1.0154913142792579</v>
      </c>
    </row>
    <row r="463" spans="1:3" ht="12.75">
      <c r="A463" s="79">
        <v>39888</v>
      </c>
      <c r="B463" s="80"/>
      <c r="C463" s="37">
        <f>C462*Avkastningskrav!$B$21</f>
        <v>1.015947973039222</v>
      </c>
    </row>
    <row r="464" spans="1:3" ht="12.75">
      <c r="A464" s="79">
        <v>39889</v>
      </c>
      <c r="B464" s="80"/>
      <c r="C464" s="37">
        <f>C463*Avkastningskrav!$B$21</f>
        <v>1.016404837155175</v>
      </c>
    </row>
    <row r="465" spans="1:3" ht="12.75">
      <c r="A465" s="79">
        <v>39890</v>
      </c>
      <c r="B465" s="80"/>
      <c r="C465" s="37">
        <f>C464*Avkastningskrav!$B$21</f>
        <v>1.016861906719464</v>
      </c>
    </row>
    <row r="466" spans="1:3" ht="12.75">
      <c r="A466" s="79">
        <v>39891</v>
      </c>
      <c r="B466" s="80"/>
      <c r="C466" s="37">
        <f>C465*Avkastningskrav!$B$21</f>
        <v>1.0173191818244773</v>
      </c>
    </row>
    <row r="467" spans="1:3" ht="12.75">
      <c r="A467" s="79">
        <v>39892</v>
      </c>
      <c r="B467" s="80"/>
      <c r="C467" s="37">
        <f>C466*Avkastningskrav!$B$21</f>
        <v>1.0177766625626454</v>
      </c>
    </row>
    <row r="468" spans="1:3" ht="12.75">
      <c r="A468" s="79">
        <v>39895</v>
      </c>
      <c r="B468" s="80"/>
      <c r="C468" s="37">
        <f>C467*Avkastningskrav!$B$21</f>
        <v>1.0182343490264398</v>
      </c>
    </row>
    <row r="469" spans="1:3" ht="12.75">
      <c r="A469" s="79">
        <v>39896</v>
      </c>
      <c r="B469" s="80"/>
      <c r="C469" s="37">
        <f>C468*Avkastningskrav!$B$21</f>
        <v>1.0186922413083737</v>
      </c>
    </row>
    <row r="470" spans="1:3" ht="12.75">
      <c r="A470" s="79">
        <v>39897</v>
      </c>
      <c r="B470" s="80"/>
      <c r="C470" s="37">
        <f>C469*Avkastningskrav!$B$21</f>
        <v>1.019150339501002</v>
      </c>
    </row>
    <row r="471" spans="1:3" ht="12.75">
      <c r="A471" s="79">
        <v>39898</v>
      </c>
      <c r="B471" s="80"/>
      <c r="C471" s="37">
        <f>C470*Avkastningskrav!$B$21</f>
        <v>1.0196086436969212</v>
      </c>
    </row>
    <row r="472" spans="1:3" ht="12.75">
      <c r="A472" s="79">
        <v>39899</v>
      </c>
      <c r="B472" s="80"/>
      <c r="C472" s="37">
        <f>C471*Avkastningskrav!$B$21</f>
        <v>1.0200671539887693</v>
      </c>
    </row>
    <row r="473" spans="1:3" ht="12.75">
      <c r="A473" s="79">
        <v>39902</v>
      </c>
      <c r="B473" s="80"/>
      <c r="C473" s="37">
        <f>C472*Avkastningskrav!$B$21</f>
        <v>1.0205258704692262</v>
      </c>
    </row>
    <row r="474" spans="1:3" ht="12.75">
      <c r="A474" s="79">
        <v>39903</v>
      </c>
      <c r="B474" s="80"/>
      <c r="C474" s="37">
        <f>C473*Avkastningskrav!$B$21</f>
        <v>1.0209847932310132</v>
      </c>
    </row>
    <row r="475" spans="1:3" ht="12.75">
      <c r="A475" s="79">
        <v>39904</v>
      </c>
      <c r="B475" s="80"/>
      <c r="C475" s="37">
        <f>C474*Avkastningskrav!$B$21</f>
        <v>1.0214439223668936</v>
      </c>
    </row>
    <row r="476" spans="1:3" ht="12.75">
      <c r="A476" s="79">
        <v>39905</v>
      </c>
      <c r="B476" s="80"/>
      <c r="C476" s="37">
        <f>C475*Avkastningskrav!$B$21</f>
        <v>1.0219032579696723</v>
      </c>
    </row>
    <row r="477" spans="1:3" ht="12.75">
      <c r="A477" s="79">
        <v>39906</v>
      </c>
      <c r="B477" s="80"/>
      <c r="C477" s="37">
        <f>C476*Avkastningskrav!$B$21</f>
        <v>1.0223628001321958</v>
      </c>
    </row>
    <row r="478" spans="1:3" ht="12.75">
      <c r="A478" s="79">
        <v>39909</v>
      </c>
      <c r="B478" s="80"/>
      <c r="C478" s="37">
        <f>C477*Avkastningskrav!$B$21</f>
        <v>1.0228225489473526</v>
      </c>
    </row>
    <row r="479" spans="1:3" ht="12.75">
      <c r="A479" s="79">
        <v>39910</v>
      </c>
      <c r="B479" s="80"/>
      <c r="C479" s="37">
        <f>C478*Avkastningskrav!$B$21</f>
        <v>1.0232825045080727</v>
      </c>
    </row>
    <row r="480" spans="1:3" ht="12.75">
      <c r="A480" s="79">
        <v>39911</v>
      </c>
      <c r="B480" s="80"/>
      <c r="C480" s="37">
        <f>C479*Avkastningskrav!$B$21</f>
        <v>1.023742666907328</v>
      </c>
    </row>
    <row r="481" spans="1:3" ht="12.75">
      <c r="A481" s="79">
        <v>39912</v>
      </c>
      <c r="B481" s="80"/>
      <c r="C481" s="37">
        <f>C480*Avkastningskrav!$B$21</f>
        <v>1.0242030362381322</v>
      </c>
    </row>
    <row r="482" spans="1:3" ht="12.75">
      <c r="A482" s="79">
        <v>39913</v>
      </c>
      <c r="B482" s="80"/>
      <c r="C482" s="37">
        <f>C481*Avkastningskrav!$B$21</f>
        <v>1.024663612593541</v>
      </c>
    </row>
    <row r="483" spans="1:3" ht="12.75">
      <c r="A483" s="79">
        <v>39916</v>
      </c>
      <c r="B483" s="80"/>
      <c r="C483" s="37">
        <f>C482*Avkastningskrav!$B$21</f>
        <v>1.0251243960666518</v>
      </c>
    </row>
    <row r="484" spans="1:3" ht="12.75">
      <c r="A484" s="79">
        <v>39917</v>
      </c>
      <c r="B484" s="80"/>
      <c r="C484" s="37">
        <f>C483*Avkastningskrav!$B$21</f>
        <v>1.0255853867506037</v>
      </c>
    </row>
    <row r="485" spans="1:3" ht="12.75">
      <c r="A485" s="79">
        <v>39918</v>
      </c>
      <c r="B485" s="80"/>
      <c r="C485" s="37">
        <f>C484*Avkastningskrav!$B$21</f>
        <v>1.026046584738578</v>
      </c>
    </row>
    <row r="486" spans="1:3" ht="12.75">
      <c r="A486" s="79">
        <v>39919</v>
      </c>
      <c r="B486" s="80"/>
      <c r="C486" s="37">
        <f>C485*Avkastningskrav!$B$21</f>
        <v>1.0265079901237977</v>
      </c>
    </row>
    <row r="487" spans="1:3" ht="12.75">
      <c r="A487" s="79">
        <v>39920</v>
      </c>
      <c r="B487" s="80"/>
      <c r="C487" s="37">
        <f>C486*Avkastningskrav!$B$21</f>
        <v>1.0269696029995277</v>
      </c>
    </row>
    <row r="488" spans="1:3" ht="12.75">
      <c r="A488" s="79">
        <v>39923</v>
      </c>
      <c r="B488" s="80"/>
      <c r="C488" s="37">
        <f>C487*Avkastningskrav!$B$21</f>
        <v>1.027431423459075</v>
      </c>
    </row>
    <row r="489" spans="1:3" ht="12.75">
      <c r="A489" s="79">
        <v>39924</v>
      </c>
      <c r="B489" s="80"/>
      <c r="C489" s="37">
        <f>C488*Avkastningskrav!$B$21</f>
        <v>1.0278934515957883</v>
      </c>
    </row>
    <row r="490" spans="1:3" ht="12.75">
      <c r="A490" s="79">
        <v>39925</v>
      </c>
      <c r="B490" s="80"/>
      <c r="C490" s="37">
        <f>C489*Avkastningskrav!$B$21</f>
        <v>1.0283556875030586</v>
      </c>
    </row>
    <row r="491" spans="1:3" ht="12.75">
      <c r="A491" s="79">
        <v>39926</v>
      </c>
      <c r="B491" s="80"/>
      <c r="C491" s="37">
        <f>C490*Avkastningskrav!$B$21</f>
        <v>1.0288181312743188</v>
      </c>
    </row>
    <row r="492" spans="1:3" ht="12.75">
      <c r="A492" s="79">
        <v>39927</v>
      </c>
      <c r="B492" s="80"/>
      <c r="C492" s="37">
        <f>C491*Avkastningskrav!$B$21</f>
        <v>1.0292807830030437</v>
      </c>
    </row>
    <row r="493" spans="1:3" ht="12.75">
      <c r="A493" s="79">
        <v>39930</v>
      </c>
      <c r="B493" s="80"/>
      <c r="C493" s="37">
        <f>C492*Avkastningskrav!$B$21</f>
        <v>1.0297436427827502</v>
      </c>
    </row>
    <row r="494" spans="1:3" ht="12.75">
      <c r="A494" s="79">
        <v>39931</v>
      </c>
      <c r="B494" s="80"/>
      <c r="C494" s="37">
        <f>C493*Avkastningskrav!$B$21</f>
        <v>1.0302067107069972</v>
      </c>
    </row>
    <row r="495" spans="1:3" ht="12.75">
      <c r="A495" s="79">
        <v>39932</v>
      </c>
      <c r="B495" s="80"/>
      <c r="C495" s="37">
        <f>C494*Avkastningskrav!$B$21</f>
        <v>1.0306699868693858</v>
      </c>
    </row>
    <row r="496" spans="1:3" ht="12.75">
      <c r="A496" s="79">
        <v>39933</v>
      </c>
      <c r="B496" s="80"/>
      <c r="C496" s="37">
        <f>C495*Avkastningskrav!$B$21</f>
        <v>1.0311334713635592</v>
      </c>
    </row>
    <row r="497" spans="1:3" ht="12.75">
      <c r="A497" s="79">
        <v>39934</v>
      </c>
      <c r="B497" s="80"/>
      <c r="C497" s="37">
        <f>C496*Avkastningskrav!$B$21</f>
        <v>1.0315971642832023</v>
      </c>
    </row>
    <row r="498" spans="1:3" ht="12.75">
      <c r="A498" s="79">
        <v>39937</v>
      </c>
      <c r="B498" s="80"/>
      <c r="C498" s="37">
        <f>C497*Avkastningskrav!$B$21</f>
        <v>1.0320610657220426</v>
      </c>
    </row>
    <row r="499" spans="1:3" ht="12.75">
      <c r="A499" s="79">
        <v>39938</v>
      </c>
      <c r="B499" s="80"/>
      <c r="C499" s="37">
        <f>C498*Avkastningskrav!$B$21</f>
        <v>1.0325251757738498</v>
      </c>
    </row>
    <row r="500" spans="1:3" ht="12.75">
      <c r="A500" s="79">
        <v>39939</v>
      </c>
      <c r="B500" s="80"/>
      <c r="C500" s="37">
        <f>C499*Avkastningskrav!$B$21</f>
        <v>1.0329894945324356</v>
      </c>
    </row>
    <row r="501" spans="1:3" ht="12.75">
      <c r="A501" s="79">
        <v>39940</v>
      </c>
      <c r="B501" s="80"/>
      <c r="C501" s="37">
        <f>C500*Avkastningskrav!$B$21</f>
        <v>1.0334540220916535</v>
      </c>
    </row>
    <row r="502" spans="1:3" ht="12.75">
      <c r="A502" s="79">
        <v>39941</v>
      </c>
      <c r="B502" s="80"/>
      <c r="C502" s="37">
        <f>C501*Avkastningskrav!$B$21</f>
        <v>1.0339187585453997</v>
      </c>
    </row>
    <row r="503" spans="1:3" ht="12.75">
      <c r="A503" s="79">
        <v>39944</v>
      </c>
      <c r="B503" s="80"/>
      <c r="C503" s="37">
        <f>C502*Avkastningskrav!$B$21</f>
        <v>1.0343837039876127</v>
      </c>
    </row>
    <row r="504" spans="1:3" ht="12.75">
      <c r="A504" s="79">
        <v>39945</v>
      </c>
      <c r="B504" s="80"/>
      <c r="C504" s="37">
        <f>C503*Avkastningskrav!$B$21</f>
        <v>1.0348488585122728</v>
      </c>
    </row>
    <row r="505" spans="1:3" ht="12.75">
      <c r="A505" s="79">
        <v>39946</v>
      </c>
      <c r="B505" s="80"/>
      <c r="C505" s="37">
        <f>C504*Avkastningskrav!$B$21</f>
        <v>1.035314222213403</v>
      </c>
    </row>
    <row r="506" spans="1:3" ht="12.75">
      <c r="A506" s="79">
        <v>39947</v>
      </c>
      <c r="B506" s="80"/>
      <c r="C506" s="37">
        <f>C505*Avkastningskrav!$B$21</f>
        <v>1.0357797951850682</v>
      </c>
    </row>
    <row r="507" spans="1:3" ht="12.75">
      <c r="A507" s="79">
        <v>39948</v>
      </c>
      <c r="B507" s="80"/>
      <c r="C507" s="37">
        <f>C506*Avkastningskrav!$B$21</f>
        <v>1.036245577521376</v>
      </c>
    </row>
    <row r="508" spans="1:3" ht="12.75">
      <c r="A508" s="79">
        <v>39951</v>
      </c>
      <c r="B508" s="80"/>
      <c r="C508" s="37">
        <f>C507*Avkastningskrav!$B$21</f>
        <v>1.0367115693164757</v>
      </c>
    </row>
    <row r="509" spans="1:3" ht="12.75">
      <c r="A509" s="79">
        <v>39952</v>
      </c>
      <c r="B509" s="80"/>
      <c r="C509" s="37">
        <f>C508*Avkastningskrav!$B$21</f>
        <v>1.0371777706645597</v>
      </c>
    </row>
    <row r="510" spans="1:3" ht="12.75">
      <c r="A510" s="79">
        <v>39953</v>
      </c>
      <c r="B510" s="80"/>
      <c r="C510" s="37">
        <f>C509*Avkastningskrav!$B$21</f>
        <v>1.0376441816598623</v>
      </c>
    </row>
    <row r="511" spans="1:3" ht="12.75">
      <c r="A511" s="79">
        <v>39954</v>
      </c>
      <c r="B511" s="80"/>
      <c r="C511" s="37">
        <f>C510*Avkastningskrav!$B$21</f>
        <v>1.03811080239666</v>
      </c>
    </row>
    <row r="512" spans="1:3" ht="12.75">
      <c r="A512" s="79">
        <v>39955</v>
      </c>
      <c r="B512" s="80"/>
      <c r="C512" s="37">
        <f>C511*Avkastningskrav!$B$21</f>
        <v>1.0385776329692724</v>
      </c>
    </row>
    <row r="513" spans="1:3" ht="12.75">
      <c r="A513" s="79">
        <v>39958</v>
      </c>
      <c r="B513" s="80"/>
      <c r="C513" s="37">
        <f>C512*Avkastningskrav!$B$21</f>
        <v>1.0390446734720609</v>
      </c>
    </row>
    <row r="514" spans="1:3" ht="12.75">
      <c r="A514" s="79">
        <v>39959</v>
      </c>
      <c r="B514" s="80"/>
      <c r="C514" s="37">
        <f>C513*Avkastningskrav!$B$21</f>
        <v>1.0395119239994293</v>
      </c>
    </row>
    <row r="515" spans="1:3" ht="12.75">
      <c r="A515" s="79">
        <v>39960</v>
      </c>
      <c r="B515" s="80"/>
      <c r="C515" s="37">
        <f>C514*Avkastningskrav!$B$21</f>
        <v>1.0399793846458243</v>
      </c>
    </row>
    <row r="516" spans="1:3" ht="12.75">
      <c r="A516" s="79">
        <v>39961</v>
      </c>
      <c r="B516" s="80"/>
      <c r="C516" s="37">
        <f>C515*Avkastningskrav!$B$21</f>
        <v>1.0404470555057348</v>
      </c>
    </row>
    <row r="517" spans="1:3" ht="12.75">
      <c r="A517" s="79">
        <v>39962</v>
      </c>
      <c r="B517" s="80"/>
      <c r="C517" s="37">
        <f>C516*Avkastningskrav!$B$21</f>
        <v>1.0409149366736923</v>
      </c>
    </row>
    <row r="518" spans="1:3" ht="12.75">
      <c r="A518" s="79">
        <v>39965</v>
      </c>
      <c r="B518" s="80"/>
      <c r="C518" s="37">
        <f>C517*Avkastningskrav!$B$21</f>
        <v>1.0413830282442706</v>
      </c>
    </row>
    <row r="519" spans="1:3" ht="12.75">
      <c r="A519" s="79">
        <v>39966</v>
      </c>
      <c r="B519" s="80"/>
      <c r="C519" s="37">
        <f>C518*Avkastningskrav!$B$21</f>
        <v>1.0418513303120862</v>
      </c>
    </row>
    <row r="520" spans="1:3" ht="12.75">
      <c r="A520" s="79">
        <v>39967</v>
      </c>
      <c r="B520" s="80"/>
      <c r="C520" s="37">
        <f>C519*Avkastningskrav!$B$21</f>
        <v>1.0423198429717981</v>
      </c>
    </row>
    <row r="521" spans="1:3" ht="12.75">
      <c r="A521" s="79">
        <v>39968</v>
      </c>
      <c r="B521" s="80"/>
      <c r="C521" s="37">
        <f>C520*Avkastningskrav!$B$21</f>
        <v>1.042788566318108</v>
      </c>
    </row>
    <row r="522" spans="1:3" ht="12.75">
      <c r="A522" s="79">
        <v>39969</v>
      </c>
      <c r="B522" s="80"/>
      <c r="C522" s="37">
        <f>C521*Avkastningskrav!$B$21</f>
        <v>1.0432575004457598</v>
      </c>
    </row>
    <row r="523" spans="1:3" ht="12.75">
      <c r="A523" s="79">
        <v>39972</v>
      </c>
      <c r="B523" s="80"/>
      <c r="C523" s="37">
        <f>C522*Avkastningskrav!$B$21</f>
        <v>1.0437266454495406</v>
      </c>
    </row>
    <row r="524" spans="1:3" ht="12.75">
      <c r="A524" s="79">
        <v>39973</v>
      </c>
      <c r="B524" s="80"/>
      <c r="C524" s="37">
        <f>C523*Avkastningskrav!$B$21</f>
        <v>1.0441960014242797</v>
      </c>
    </row>
    <row r="525" spans="1:3" ht="12.75">
      <c r="A525" s="79">
        <v>39974</v>
      </c>
      <c r="B525" s="80"/>
      <c r="C525" s="37">
        <f>C524*Avkastningskrav!$B$21</f>
        <v>1.044665568464849</v>
      </c>
    </row>
    <row r="526" spans="1:3" ht="12.75">
      <c r="A526" s="79">
        <v>39975</v>
      </c>
      <c r="B526" s="80"/>
      <c r="C526" s="37">
        <f>C525*Avkastningskrav!$B$21</f>
        <v>1.0451353466661633</v>
      </c>
    </row>
    <row r="527" spans="1:3" ht="12.75">
      <c r="A527" s="79">
        <v>39976</v>
      </c>
      <c r="B527" s="80"/>
      <c r="C527" s="37">
        <f>C526*Avkastningskrav!$B$21</f>
        <v>1.0456053361231799</v>
      </c>
    </row>
    <row r="528" spans="1:3" ht="12.75">
      <c r="A528" s="79">
        <v>39979</v>
      </c>
      <c r="B528" s="80"/>
      <c r="C528" s="37">
        <f>C527*Avkastningskrav!$B$21</f>
        <v>1.046075536930899</v>
      </c>
    </row>
    <row r="529" spans="1:3" ht="12.75">
      <c r="A529" s="79">
        <v>39980</v>
      </c>
      <c r="B529" s="80"/>
      <c r="C529" s="37">
        <f>C528*Avkastningskrav!$B$21</f>
        <v>1.0465459491843634</v>
      </c>
    </row>
    <row r="530" spans="1:3" ht="12.75">
      <c r="A530" s="79">
        <v>39981</v>
      </c>
      <c r="B530" s="80"/>
      <c r="C530" s="37">
        <f>C529*Avkastningskrav!$B$21</f>
        <v>1.0470165729786587</v>
      </c>
    </row>
    <row r="531" spans="1:3" ht="12.75">
      <c r="A531" s="79">
        <v>39982</v>
      </c>
      <c r="B531" s="80"/>
      <c r="C531" s="37">
        <f>C530*Avkastningskrav!$B$21</f>
        <v>1.0474874084089132</v>
      </c>
    </row>
    <row r="532" spans="1:3" ht="12.75">
      <c r="A532" s="79">
        <v>39983</v>
      </c>
      <c r="B532" s="80"/>
      <c r="C532" s="37">
        <f>C531*Avkastningskrav!$B$21</f>
        <v>1.0479584555702979</v>
      </c>
    </row>
    <row r="533" spans="1:3" ht="12.75">
      <c r="A533" s="79">
        <v>39986</v>
      </c>
      <c r="B533" s="80"/>
      <c r="C533" s="37">
        <f>C532*Avkastningskrav!$B$21</f>
        <v>1.0484297145580268</v>
      </c>
    </row>
    <row r="534" spans="1:3" ht="12.75">
      <c r="A534" s="79">
        <v>39987</v>
      </c>
      <c r="B534" s="80"/>
      <c r="C534" s="37">
        <f>C533*Avkastningskrav!$B$21</f>
        <v>1.0489011854673564</v>
      </c>
    </row>
    <row r="535" spans="1:3" ht="12.75">
      <c r="A535" s="79">
        <v>39988</v>
      </c>
      <c r="B535" s="80"/>
      <c r="C535" s="37">
        <f>C534*Avkastningskrav!$B$21</f>
        <v>1.0493728683935866</v>
      </c>
    </row>
    <row r="536" spans="1:3" ht="12.75">
      <c r="A536" s="79">
        <v>39989</v>
      </c>
      <c r="B536" s="80"/>
      <c r="C536" s="37">
        <f>C535*Avkastningskrav!$B$21</f>
        <v>1.0498447634320593</v>
      </c>
    </row>
    <row r="537" spans="1:3" ht="12.75">
      <c r="A537" s="79">
        <v>39990</v>
      </c>
      <c r="B537" s="80"/>
      <c r="C537" s="37">
        <f>C536*Avkastningskrav!$B$21</f>
        <v>1.0503168706781603</v>
      </c>
    </row>
    <row r="538" spans="1:3" ht="12.75">
      <c r="A538" s="79">
        <v>39993</v>
      </c>
      <c r="B538" s="80"/>
      <c r="C538" s="37">
        <f>C537*Avkastningskrav!$B$21</f>
        <v>1.0507891902273174</v>
      </c>
    </row>
    <row r="539" spans="1:3" ht="12.75">
      <c r="A539" s="79">
        <v>39994</v>
      </c>
      <c r="B539" s="80"/>
      <c r="C539" s="37">
        <f>C538*Avkastningskrav!$B$21</f>
        <v>1.0512617221750018</v>
      </c>
    </row>
    <row r="540" spans="1:3" ht="12.75">
      <c r="A540" s="79">
        <v>39995</v>
      </c>
      <c r="B540" s="80"/>
      <c r="C540" s="37">
        <f>C539*Avkastningskrav!$B$21</f>
        <v>1.0517344666167274</v>
      </c>
    </row>
    <row r="541" spans="1:3" ht="12.75">
      <c r="A541" s="79">
        <v>39996</v>
      </c>
      <c r="B541" s="80"/>
      <c r="C541" s="37">
        <f>C540*Avkastningskrav!$B$21</f>
        <v>1.0522074236480514</v>
      </c>
    </row>
    <row r="542" spans="1:3" ht="12.75">
      <c r="A542" s="79">
        <v>39997</v>
      </c>
      <c r="B542" s="80"/>
      <c r="C542" s="37">
        <f>C541*Avkastningskrav!$B$21</f>
        <v>1.0526805933645735</v>
      </c>
    </row>
    <row r="543" spans="1:3" ht="12.75">
      <c r="A543" s="79">
        <v>40000</v>
      </c>
      <c r="B543" s="80"/>
      <c r="C543" s="37">
        <f>C542*Avkastningskrav!$B$21</f>
        <v>1.0531539758619368</v>
      </c>
    </row>
    <row r="544" spans="1:3" ht="12.75">
      <c r="A544" s="79">
        <v>40001</v>
      </c>
      <c r="B544" s="80"/>
      <c r="C544" s="37">
        <f>C543*Avkastningskrav!$B$21</f>
        <v>1.0536275712358272</v>
      </c>
    </row>
    <row r="545" spans="1:3" ht="12.75">
      <c r="A545" s="79">
        <v>40002</v>
      </c>
      <c r="B545" s="80"/>
      <c r="C545" s="37">
        <f>C544*Avkastningskrav!$B$21</f>
        <v>1.0541013795819736</v>
      </c>
    </row>
    <row r="546" spans="1:3" ht="12.75">
      <c r="A546" s="79">
        <v>40003</v>
      </c>
      <c r="B546" s="80"/>
      <c r="C546" s="37">
        <f>C545*Avkastningskrav!$B$21</f>
        <v>1.0545754009961479</v>
      </c>
    </row>
    <row r="547" spans="1:3" ht="12.75">
      <c r="A547" s="79">
        <v>40004</v>
      </c>
      <c r="B547" s="80"/>
      <c r="C547" s="37">
        <f>C546*Avkastningskrav!$B$21</f>
        <v>1.0550496355741654</v>
      </c>
    </row>
    <row r="548" spans="1:3" ht="12.75">
      <c r="A548" s="79">
        <v>40007</v>
      </c>
      <c r="B548" s="80"/>
      <c r="C548" s="37">
        <f>C547*Avkastningskrav!$B$21</f>
        <v>1.0555240834118842</v>
      </c>
    </row>
    <row r="549" spans="1:3" ht="12.75">
      <c r="A549" s="79">
        <v>40008</v>
      </c>
      <c r="B549" s="80"/>
      <c r="C549" s="37">
        <f>C548*Avkastningskrav!$B$21</f>
        <v>1.0559987446052055</v>
      </c>
    </row>
    <row r="550" spans="1:3" ht="12.75">
      <c r="A550" s="79">
        <v>40009</v>
      </c>
      <c r="B550" s="80"/>
      <c r="C550" s="37">
        <f>C549*Avkastningskrav!$B$21</f>
        <v>1.0564736192500737</v>
      </c>
    </row>
    <row r="551" spans="1:3" ht="12.75">
      <c r="A551" s="79">
        <v>40010</v>
      </c>
      <c r="B551" s="80"/>
      <c r="C551" s="37">
        <f>C550*Avkastningskrav!$B$21</f>
        <v>1.0569487074424764</v>
      </c>
    </row>
    <row r="552" spans="1:3" ht="12.75">
      <c r="A552" s="79">
        <v>40011</v>
      </c>
      <c r="B552" s="80"/>
      <c r="C552" s="37">
        <f>C551*Avkastningskrav!$B$21</f>
        <v>1.0574240092784444</v>
      </c>
    </row>
    <row r="553" spans="1:3" ht="12.75">
      <c r="A553" s="79">
        <v>40014</v>
      </c>
      <c r="B553" s="80"/>
      <c r="C553" s="37">
        <f>C552*Avkastningskrav!$B$21</f>
        <v>1.0578995248540515</v>
      </c>
    </row>
    <row r="554" spans="1:3" ht="12.75">
      <c r="A554" s="79">
        <v>40015</v>
      </c>
      <c r="B554" s="80"/>
      <c r="C554" s="37">
        <f>C553*Avkastningskrav!$B$21</f>
        <v>1.0583752542654148</v>
      </c>
    </row>
    <row r="555" spans="1:3" ht="12.75">
      <c r="A555" s="79">
        <v>40016</v>
      </c>
      <c r="B555" s="80"/>
      <c r="C555" s="37">
        <f>C554*Avkastningskrav!$B$21</f>
        <v>1.0588511976086945</v>
      </c>
    </row>
    <row r="556" spans="1:3" ht="12.75">
      <c r="A556" s="79">
        <v>40017</v>
      </c>
      <c r="B556" s="80"/>
      <c r="C556" s="37">
        <f>C555*Avkastningskrav!$B$21</f>
        <v>1.0593273549800943</v>
      </c>
    </row>
    <row r="557" spans="1:3" ht="12.75">
      <c r="A557" s="79">
        <v>40018</v>
      </c>
      <c r="B557" s="80"/>
      <c r="C557" s="37">
        <f>C556*Avkastningskrav!$B$21</f>
        <v>1.059803726475861</v>
      </c>
    </row>
    <row r="558" spans="1:3" ht="12.75">
      <c r="A558" s="79">
        <v>40021</v>
      </c>
      <c r="B558" s="80"/>
      <c r="C558" s="37">
        <f>C557*Avkastningskrav!$B$21</f>
        <v>1.0602803121922848</v>
      </c>
    </row>
    <row r="559" spans="1:3" ht="12.75">
      <c r="A559" s="79">
        <v>40022</v>
      </c>
      <c r="B559" s="80"/>
      <c r="C559" s="37">
        <f>C558*Avkastningskrav!$B$21</f>
        <v>1.060757112225699</v>
      </c>
    </row>
    <row r="560" spans="1:3" ht="12.75">
      <c r="A560" s="79">
        <v>40023</v>
      </c>
      <c r="B560" s="80"/>
      <c r="C560" s="37">
        <f>C559*Avkastningskrav!$B$21</f>
        <v>1.0612341266724803</v>
      </c>
    </row>
    <row r="561" spans="1:3" ht="12.75">
      <c r="A561" s="79">
        <v>40024</v>
      </c>
      <c r="B561" s="80"/>
      <c r="C561" s="37">
        <f>C560*Avkastningskrav!$B$21</f>
        <v>1.0617113556290487</v>
      </c>
    </row>
    <row r="562" spans="1:3" ht="12.75">
      <c r="A562" s="79">
        <v>40025</v>
      </c>
      <c r="B562" s="80"/>
      <c r="C562" s="37">
        <f>C561*Avkastningskrav!$B$21</f>
        <v>1.062188799191868</v>
      </c>
    </row>
    <row r="563" spans="1:3" ht="12.75">
      <c r="A563" s="79">
        <v>40028</v>
      </c>
      <c r="B563" s="80"/>
      <c r="C563" s="37">
        <f>C562*Avkastningskrav!$B$21</f>
        <v>1.0626664574574445</v>
      </c>
    </row>
    <row r="564" spans="1:3" ht="12.75">
      <c r="A564" s="79">
        <v>40029</v>
      </c>
      <c r="B564" s="80"/>
      <c r="C564" s="37">
        <f>C563*Avkastningskrav!$B$21</f>
        <v>1.0631443305223287</v>
      </c>
    </row>
    <row r="565" spans="1:3" ht="12.75">
      <c r="A565" s="79">
        <v>40030</v>
      </c>
      <c r="B565" s="80"/>
      <c r="C565" s="37">
        <f>C564*Avkastningskrav!$B$21</f>
        <v>1.0636224184831142</v>
      </c>
    </row>
    <row r="566" spans="1:3" ht="12.75">
      <c r="A566" s="79">
        <v>40031</v>
      </c>
      <c r="B566" s="80"/>
      <c r="C566" s="37">
        <f>C565*Avkastningskrav!$B$21</f>
        <v>1.0641007214364382</v>
      </c>
    </row>
    <row r="567" spans="1:3" ht="12.75">
      <c r="A567" s="79">
        <v>40032</v>
      </c>
      <c r="B567" s="80"/>
      <c r="C567" s="37">
        <f>C566*Avkastningskrav!$B$21</f>
        <v>1.064579239478981</v>
      </c>
    </row>
    <row r="568" spans="1:3" ht="12.75">
      <c r="A568" s="79">
        <v>40035</v>
      </c>
      <c r="B568" s="80"/>
      <c r="C568" s="37">
        <f>C567*Avkastningskrav!$B$21</f>
        <v>1.0650579727074667</v>
      </c>
    </row>
    <row r="569" spans="1:3" ht="12.75">
      <c r="A569" s="79">
        <v>40036</v>
      </c>
      <c r="B569" s="80"/>
      <c r="C569" s="37">
        <f>C568*Avkastningskrav!$B$21</f>
        <v>1.0655369212186627</v>
      </c>
    </row>
    <row r="570" spans="1:3" ht="12.75">
      <c r="A570" s="79">
        <v>40037</v>
      </c>
      <c r="B570" s="80"/>
      <c r="C570" s="37">
        <f>C569*Avkastningskrav!$B$21</f>
        <v>1.06601608510938</v>
      </c>
    </row>
    <row r="571" spans="1:3" ht="12.75">
      <c r="A571" s="79">
        <v>40038</v>
      </c>
      <c r="B571" s="80"/>
      <c r="C571" s="37">
        <f>C570*Avkastningskrav!$B$21</f>
        <v>1.0664954644764733</v>
      </c>
    </row>
    <row r="572" spans="1:3" ht="12.75">
      <c r="A572" s="79">
        <v>40039</v>
      </c>
      <c r="B572" s="80"/>
      <c r="C572" s="37">
        <f>C571*Avkastningskrav!$B$21</f>
        <v>1.0669750594168406</v>
      </c>
    </row>
    <row r="573" spans="1:3" ht="12.75">
      <c r="A573" s="79">
        <v>40042</v>
      </c>
      <c r="B573" s="80"/>
      <c r="C573" s="37">
        <f>C572*Avkastningskrav!$B$21</f>
        <v>1.0674548700274236</v>
      </c>
    </row>
    <row r="574" spans="1:3" ht="12.75">
      <c r="A574" s="79">
        <v>40043</v>
      </c>
      <c r="B574" s="80"/>
      <c r="C574" s="37">
        <f>C573*Avkastningskrav!$B$21</f>
        <v>1.0679348964052073</v>
      </c>
    </row>
    <row r="575" spans="1:3" ht="12.75">
      <c r="A575" s="79">
        <v>40044</v>
      </c>
      <c r="B575" s="80"/>
      <c r="C575" s="37">
        <f>C574*Avkastningskrav!$B$21</f>
        <v>1.068415138647221</v>
      </c>
    </row>
    <row r="576" spans="1:3" ht="12.75">
      <c r="A576" s="79">
        <v>40045</v>
      </c>
      <c r="B576" s="80"/>
      <c r="C576" s="37">
        <f>C575*Avkastningskrav!$B$21</f>
        <v>1.068895596850537</v>
      </c>
    </row>
    <row r="577" spans="1:3" ht="12.75">
      <c r="A577" s="79">
        <v>40046</v>
      </c>
      <c r="B577" s="80"/>
      <c r="C577" s="37">
        <f>C576*Avkastningskrav!$B$21</f>
        <v>1.0693762711122714</v>
      </c>
    </row>
    <row r="578" spans="1:3" ht="12.75">
      <c r="A578" s="79">
        <v>40049</v>
      </c>
      <c r="B578" s="80"/>
      <c r="C578" s="37">
        <f>C577*Avkastningskrav!$B$21</f>
        <v>1.0698571615295842</v>
      </c>
    </row>
    <row r="579" spans="1:3" ht="12.75">
      <c r="A579" s="79">
        <v>40050</v>
      </c>
      <c r="B579" s="80"/>
      <c r="C579" s="37">
        <f>C578*Avkastningskrav!$B$21</f>
        <v>1.0703382681996787</v>
      </c>
    </row>
    <row r="580" spans="1:3" ht="12.75">
      <c r="A580" s="79">
        <v>40051</v>
      </c>
      <c r="B580" s="80"/>
      <c r="C580" s="37">
        <f>C579*Avkastningskrav!$B$21</f>
        <v>1.0708195912198024</v>
      </c>
    </row>
    <row r="581" spans="1:3" ht="12.75">
      <c r="A581" s="79">
        <v>40052</v>
      </c>
      <c r="B581" s="80"/>
      <c r="C581" s="37">
        <f>C580*Avkastningskrav!$B$21</f>
        <v>1.0713011306872462</v>
      </c>
    </row>
    <row r="582" spans="1:3" ht="12.75">
      <c r="A582" s="79">
        <v>40053</v>
      </c>
      <c r="B582" s="80"/>
      <c r="C582" s="37">
        <f>C581*Avkastningskrav!$B$21</f>
        <v>1.0717828866993446</v>
      </c>
    </row>
    <row r="583" spans="1:3" ht="12.75">
      <c r="A583" s="79">
        <v>40056</v>
      </c>
      <c r="B583" s="80"/>
      <c r="C583" s="37">
        <f>C582*Avkastningskrav!$B$21</f>
        <v>1.0722648593534765</v>
      </c>
    </row>
    <row r="584" spans="1:3" ht="12.75">
      <c r="A584" s="79">
        <v>40057</v>
      </c>
      <c r="B584" s="80"/>
      <c r="C584" s="37">
        <f>C583*Avkastningskrav!$B$21</f>
        <v>1.0727470487470638</v>
      </c>
    </row>
    <row r="585" spans="1:3" ht="12.75">
      <c r="A585" s="79">
        <v>40058</v>
      </c>
      <c r="B585" s="80"/>
      <c r="C585" s="37">
        <f>C584*Avkastningskrav!$B$21</f>
        <v>1.0732294549775727</v>
      </c>
    </row>
    <row r="586" spans="1:3" ht="12.75">
      <c r="A586" s="79">
        <v>40059</v>
      </c>
      <c r="B586" s="80"/>
      <c r="C586" s="37">
        <f>C585*Avkastningskrav!$B$21</f>
        <v>1.0737120781425133</v>
      </c>
    </row>
    <row r="587" spans="1:3" ht="12.75">
      <c r="A587" s="79">
        <v>40060</v>
      </c>
      <c r="B587" s="80"/>
      <c r="C587" s="37">
        <f>C586*Avkastningskrav!$B$21</f>
        <v>1.0741949183394393</v>
      </c>
    </row>
    <row r="588" spans="1:3" ht="12.75">
      <c r="A588" s="79">
        <v>40063</v>
      </c>
      <c r="B588" s="80"/>
      <c r="C588" s="37">
        <f>C587*Avkastningskrav!$B$21</f>
        <v>1.0746779756659481</v>
      </c>
    </row>
    <row r="589" spans="1:3" ht="12.75">
      <c r="A589" s="79">
        <v>40064</v>
      </c>
      <c r="B589" s="80"/>
      <c r="C589" s="37">
        <f>C588*Avkastningskrav!$B$21</f>
        <v>1.0751612502196815</v>
      </c>
    </row>
    <row r="590" spans="1:3" ht="12.75">
      <c r="A590" s="79">
        <v>40065</v>
      </c>
      <c r="B590" s="80"/>
      <c r="C590" s="37">
        <f>C589*Avkastningskrav!$B$21</f>
        <v>1.0756447420983248</v>
      </c>
    </row>
    <row r="591" spans="1:3" ht="12.75">
      <c r="A591" s="79">
        <v>40066</v>
      </c>
      <c r="B591" s="80"/>
      <c r="C591" s="37">
        <f>C590*Avkastningskrav!$B$21</f>
        <v>1.0761284513996074</v>
      </c>
    </row>
    <row r="592" spans="1:3" ht="12.75">
      <c r="A592" s="79">
        <v>40067</v>
      </c>
      <c r="B592" s="80"/>
      <c r="C592" s="37">
        <f>C591*Avkastningskrav!$B$21</f>
        <v>1.0766123782213026</v>
      </c>
    </row>
    <row r="593" spans="1:3" ht="12.75">
      <c r="A593" s="79">
        <v>40070</v>
      </c>
      <c r="B593" s="80"/>
      <c r="C593" s="37">
        <f>C592*Avkastningskrav!$B$21</f>
        <v>1.0770965226612277</v>
      </c>
    </row>
    <row r="594" spans="1:3" ht="12.75">
      <c r="A594" s="79">
        <v>40071</v>
      </c>
      <c r="B594" s="80"/>
      <c r="C594" s="37">
        <f>C593*Avkastningskrav!$B$21</f>
        <v>1.0775808848172441</v>
      </c>
    </row>
    <row r="595" spans="1:3" ht="12.75">
      <c r="A595" s="79">
        <v>40072</v>
      </c>
      <c r="B595" s="80"/>
      <c r="C595" s="37">
        <f>C594*Avkastningskrav!$B$21</f>
        <v>1.078065464787257</v>
      </c>
    </row>
    <row r="596" spans="1:3" ht="12.75">
      <c r="A596" s="79">
        <v>40073</v>
      </c>
      <c r="B596" s="80"/>
      <c r="C596" s="37">
        <f>C595*Avkastningskrav!$B$21</f>
        <v>1.0785502626692156</v>
      </c>
    </row>
    <row r="597" spans="1:3" ht="12.75">
      <c r="A597" s="79">
        <v>40074</v>
      </c>
      <c r="B597" s="80"/>
      <c r="C597" s="37">
        <f>C596*Avkastningskrav!$B$21</f>
        <v>1.0790352785611133</v>
      </c>
    </row>
    <row r="598" spans="1:3" ht="12.75">
      <c r="A598" s="79">
        <v>40077</v>
      </c>
      <c r="B598" s="80"/>
      <c r="C598" s="37">
        <f>C597*Avkastningskrav!$B$21</f>
        <v>1.0795205125609875</v>
      </c>
    </row>
    <row r="599" spans="1:3" ht="12.75">
      <c r="A599" s="79">
        <v>40078</v>
      </c>
      <c r="B599" s="80"/>
      <c r="C599" s="37">
        <f>C598*Avkastningskrav!$B$21</f>
        <v>1.0800059647669198</v>
      </c>
    </row>
    <row r="600" spans="1:3" ht="12.75">
      <c r="A600" s="79">
        <v>40079</v>
      </c>
      <c r="B600" s="80"/>
      <c r="C600" s="37">
        <f>C599*Avkastningskrav!$B$21</f>
        <v>1.0804916352770357</v>
      </c>
    </row>
    <row r="601" spans="1:3" ht="12.75">
      <c r="A601" s="79">
        <v>40080</v>
      </c>
      <c r="B601" s="80"/>
      <c r="C601" s="37">
        <f>C600*Avkastningskrav!$B$21</f>
        <v>1.0809775241895052</v>
      </c>
    </row>
    <row r="602" spans="1:3" ht="12.75">
      <c r="A602" s="79">
        <v>40081</v>
      </c>
      <c r="B602" s="80"/>
      <c r="C602" s="37">
        <f>C601*Avkastningskrav!$B$21</f>
        <v>1.0814636316025419</v>
      </c>
    </row>
    <row r="603" spans="1:3" ht="12.75">
      <c r="A603" s="79">
        <v>40084</v>
      </c>
      <c r="B603" s="80"/>
      <c r="C603" s="37">
        <f>C602*Avkastningskrav!$B$21</f>
        <v>1.0819499576144038</v>
      </c>
    </row>
    <row r="604" spans="1:3" ht="12.75">
      <c r="A604" s="79">
        <v>40085</v>
      </c>
      <c r="B604" s="80"/>
      <c r="C604" s="37">
        <f>C603*Avkastningskrav!$B$21</f>
        <v>1.0824365023233935</v>
      </c>
    </row>
    <row r="605" spans="1:3" ht="12.75">
      <c r="A605" s="79">
        <v>40086</v>
      </c>
      <c r="B605" s="80"/>
      <c r="C605" s="37">
        <f>C604*Avkastningskrav!$B$21</f>
        <v>1.0829232658278571</v>
      </c>
    </row>
    <row r="606" spans="1:3" ht="12.75">
      <c r="A606" s="79">
        <v>40087</v>
      </c>
      <c r="B606" s="80"/>
      <c r="C606" s="37">
        <f>C605*Avkastningskrav!$B$21</f>
        <v>1.0834102482261854</v>
      </c>
    </row>
    <row r="607" spans="1:3" ht="12.75">
      <c r="A607" s="79">
        <v>40088</v>
      </c>
      <c r="B607" s="80"/>
      <c r="C607" s="37">
        <f>C606*Avkastningskrav!$B$21</f>
        <v>1.0838974496168132</v>
      </c>
    </row>
    <row r="608" spans="1:3" ht="12.75">
      <c r="A608" s="79">
        <v>40091</v>
      </c>
      <c r="B608" s="80"/>
      <c r="C608" s="37">
        <f>C607*Avkastningskrav!$B$21</f>
        <v>1.08438487009822</v>
      </c>
    </row>
    <row r="609" spans="1:3" ht="12.75">
      <c r="A609" s="79">
        <v>40092</v>
      </c>
      <c r="B609" s="80"/>
      <c r="C609" s="37">
        <f>C608*Avkastningskrav!$B$21</f>
        <v>1.084872509768929</v>
      </c>
    </row>
    <row r="610" spans="1:3" ht="12.75">
      <c r="A610" s="79">
        <v>40093</v>
      </c>
      <c r="B610" s="80"/>
      <c r="C610" s="37">
        <f>C609*Avkastningskrav!$B$21</f>
        <v>1.085360368727508</v>
      </c>
    </row>
    <row r="611" spans="1:3" ht="12.75">
      <c r="A611" s="79">
        <v>40094</v>
      </c>
      <c r="B611" s="80"/>
      <c r="C611" s="37">
        <f>C610*Avkastningskrav!$B$21</f>
        <v>1.0858484470725691</v>
      </c>
    </row>
    <row r="612" spans="1:3" ht="12.75">
      <c r="A612" s="79">
        <v>40095</v>
      </c>
      <c r="B612" s="80"/>
      <c r="C612" s="37">
        <f>C611*Avkastningskrav!$B$21</f>
        <v>1.0863367449027688</v>
      </c>
    </row>
    <row r="613" spans="1:3" ht="12.75">
      <c r="A613" s="79">
        <v>40098</v>
      </c>
      <c r="B613" s="80"/>
      <c r="C613" s="37">
        <f>C612*Avkastningskrav!$B$21</f>
        <v>1.0868252623168078</v>
      </c>
    </row>
    <row r="614" spans="1:3" ht="12.75">
      <c r="A614" s="79">
        <v>40099</v>
      </c>
      <c r="B614" s="80"/>
      <c r="C614" s="37">
        <f>C613*Avkastningskrav!$B$21</f>
        <v>1.0873139994134313</v>
      </c>
    </row>
    <row r="615" spans="1:3" ht="12.75">
      <c r="A615" s="79">
        <v>40100</v>
      </c>
      <c r="B615" s="80"/>
      <c r="C615" s="37">
        <f>C614*Avkastningskrav!$B$21</f>
        <v>1.087802956291429</v>
      </c>
    </row>
    <row r="616" spans="1:3" ht="12.75">
      <c r="A616" s="79">
        <v>40101</v>
      </c>
      <c r="B616" s="80"/>
      <c r="C616" s="37">
        <f>C615*Avkastningskrav!$B$21</f>
        <v>1.088292133049635</v>
      </c>
    </row>
    <row r="617" spans="1:3" ht="12.75">
      <c r="A617" s="79">
        <v>40102</v>
      </c>
      <c r="B617" s="80"/>
      <c r="C617" s="37">
        <f>C616*Avkastningskrav!$B$21</f>
        <v>1.0887815297869274</v>
      </c>
    </row>
    <row r="618" spans="1:3" ht="12.75">
      <c r="A618" s="79">
        <v>40105</v>
      </c>
      <c r="B618" s="80"/>
      <c r="C618" s="37">
        <f>C617*Avkastningskrav!$B$21</f>
        <v>1.0892711466022296</v>
      </c>
    </row>
    <row r="619" spans="1:3" ht="12.75">
      <c r="A619" s="79">
        <v>40106</v>
      </c>
      <c r="B619" s="80"/>
      <c r="C619" s="37">
        <f>C618*Avkastningskrav!$B$21</f>
        <v>1.0897609835945086</v>
      </c>
    </row>
    <row r="620" spans="1:3" ht="12.75">
      <c r="A620" s="79">
        <v>40107</v>
      </c>
      <c r="B620" s="80"/>
      <c r="C620" s="37">
        <f>C619*Avkastningskrav!$B$21</f>
        <v>1.0902510408627766</v>
      </c>
    </row>
    <row r="621" spans="1:3" ht="12.75">
      <c r="A621" s="79">
        <v>40108</v>
      </c>
      <c r="B621" s="80"/>
      <c r="C621" s="37">
        <f>C620*Avkastningskrav!$B$21</f>
        <v>1.09074131850609</v>
      </c>
    </row>
    <row r="622" spans="1:3" ht="12.75">
      <c r="A622" s="79">
        <v>40109</v>
      </c>
      <c r="B622" s="80"/>
      <c r="C622" s="37">
        <f>C621*Avkastningskrav!$B$21</f>
        <v>1.0912318166235495</v>
      </c>
    </row>
    <row r="623" spans="1:3" ht="12.75">
      <c r="A623" s="79">
        <v>40112</v>
      </c>
      <c r="B623" s="80"/>
      <c r="C623" s="37">
        <f>C622*Avkastningskrav!$B$21</f>
        <v>1.0917225353143012</v>
      </c>
    </row>
    <row r="624" spans="1:3" ht="12.75">
      <c r="A624" s="79">
        <v>40113</v>
      </c>
      <c r="B624" s="80"/>
      <c r="C624" s="37">
        <f>C623*Avkastningskrav!$B$21</f>
        <v>1.092213474677535</v>
      </c>
    </row>
    <row r="625" spans="1:3" ht="12.75">
      <c r="A625" s="79">
        <v>40114</v>
      </c>
      <c r="B625" s="80"/>
      <c r="C625" s="37">
        <f>C624*Avkastningskrav!$B$21</f>
        <v>1.0927046348124854</v>
      </c>
    </row>
    <row r="626" spans="1:3" ht="12.75">
      <c r="A626" s="79">
        <v>40115</v>
      </c>
      <c r="B626" s="80"/>
      <c r="C626" s="37">
        <f>C625*Avkastningskrav!$B$21</f>
        <v>1.093196015818432</v>
      </c>
    </row>
    <row r="627" spans="1:3" ht="12.75">
      <c r="A627" s="79">
        <v>40116</v>
      </c>
      <c r="B627" s="80"/>
      <c r="C627" s="37">
        <f>C626*Avkastningskrav!$B$21</f>
        <v>1.0936876177946988</v>
      </c>
    </row>
    <row r="628" spans="1:3" ht="12.75">
      <c r="A628" s="79">
        <v>40119</v>
      </c>
      <c r="B628" s="80"/>
      <c r="C628" s="37">
        <f>C627*Avkastningskrav!$B$21</f>
        <v>1.0941794408406544</v>
      </c>
    </row>
    <row r="629" spans="1:3" ht="12.75">
      <c r="A629" s="79">
        <v>40120</v>
      </c>
      <c r="B629" s="80"/>
      <c r="C629" s="37">
        <f>C628*Avkastningskrav!$B$21</f>
        <v>1.0946714850557122</v>
      </c>
    </row>
    <row r="630" spans="1:3" ht="12.75">
      <c r="A630" s="79">
        <v>40121</v>
      </c>
      <c r="B630" s="80"/>
      <c r="C630" s="37">
        <f>C629*Avkastningskrav!$B$21</f>
        <v>1.0951637505393303</v>
      </c>
    </row>
    <row r="631" spans="1:3" ht="12.75">
      <c r="A631" s="79">
        <v>40122</v>
      </c>
      <c r="B631" s="80"/>
      <c r="C631" s="37">
        <f>C630*Avkastningskrav!$B$21</f>
        <v>1.0956562373910115</v>
      </c>
    </row>
    <row r="632" spans="1:3" ht="12.75">
      <c r="A632" s="79">
        <v>40123</v>
      </c>
      <c r="B632" s="80"/>
      <c r="C632" s="37">
        <f>C631*Avkastningskrav!$B$21</f>
        <v>1.0961489457103033</v>
      </c>
    </row>
    <row r="633" spans="1:3" ht="12.75">
      <c r="A633" s="79">
        <v>40126</v>
      </c>
      <c r="B633" s="80"/>
      <c r="C633" s="37">
        <f>C632*Avkastningskrav!$B$21</f>
        <v>1.0966418755967982</v>
      </c>
    </row>
    <row r="634" spans="1:3" ht="12.75">
      <c r="A634" s="79">
        <v>40127</v>
      </c>
      <c r="B634" s="80"/>
      <c r="C634" s="37">
        <f>C633*Avkastningskrav!$B$21</f>
        <v>1.097135027150133</v>
      </c>
    </row>
    <row r="635" spans="1:3" ht="12.75">
      <c r="A635" s="79">
        <v>40128</v>
      </c>
      <c r="B635" s="80"/>
      <c r="C635" s="37">
        <f>C634*Avkastningskrav!$B$21</f>
        <v>1.0976284004699897</v>
      </c>
    </row>
    <row r="636" spans="1:3" ht="12.75">
      <c r="A636" s="79">
        <v>40129</v>
      </c>
      <c r="B636" s="80"/>
      <c r="C636" s="37">
        <f>C635*Avkastningskrav!$B$21</f>
        <v>1.098121995656095</v>
      </c>
    </row>
    <row r="637" spans="1:3" ht="12.75">
      <c r="A637" s="79">
        <v>40130</v>
      </c>
      <c r="B637" s="80"/>
      <c r="C637" s="37">
        <f>C636*Avkastningskrav!$B$21</f>
        <v>1.0986158128082206</v>
      </c>
    </row>
    <row r="638" spans="1:3" ht="12.75">
      <c r="A638" s="79">
        <v>40133</v>
      </c>
      <c r="B638" s="80"/>
      <c r="C638" s="37">
        <f>C637*Avkastningskrav!$B$21</f>
        <v>1.0991098520261828</v>
      </c>
    </row>
    <row r="639" spans="1:3" ht="12.75">
      <c r="A639" s="79">
        <v>40134</v>
      </c>
      <c r="B639" s="80"/>
      <c r="C639" s="37">
        <f>C638*Avkastningskrav!$B$21</f>
        <v>1.099604113409843</v>
      </c>
    </row>
    <row r="640" spans="1:3" ht="12.75">
      <c r="A640" s="79">
        <v>40135</v>
      </c>
      <c r="B640" s="80"/>
      <c r="C640" s="37">
        <f>C639*Avkastningskrav!$B$21</f>
        <v>1.1000985970591075</v>
      </c>
    </row>
    <row r="641" spans="1:3" ht="12.75">
      <c r="A641" s="79">
        <v>40136</v>
      </c>
      <c r="B641" s="80"/>
      <c r="C641" s="37">
        <f>C640*Avkastningskrav!$B$21</f>
        <v>1.1005933030739274</v>
      </c>
    </row>
    <row r="642" spans="1:3" ht="12.75">
      <c r="A642" s="79">
        <v>40137</v>
      </c>
      <c r="B642" s="80"/>
      <c r="C642" s="37">
        <f>C641*Avkastningskrav!$B$21</f>
        <v>1.101088231554299</v>
      </c>
    </row>
    <row r="643" spans="1:3" ht="12.75">
      <c r="A643" s="79">
        <v>40140</v>
      </c>
      <c r="B643" s="80"/>
      <c r="C643" s="37">
        <f>C642*Avkastningskrav!$B$21</f>
        <v>1.101583382600263</v>
      </c>
    </row>
    <row r="644" spans="1:3" ht="12.75">
      <c r="A644" s="79">
        <v>40141</v>
      </c>
      <c r="B644" s="80"/>
      <c r="C644" s="37">
        <f>C643*Avkastningskrav!$B$21</f>
        <v>1.1020787563119057</v>
      </c>
    </row>
    <row r="645" spans="1:3" ht="12.75">
      <c r="A645" s="79">
        <v>40142</v>
      </c>
      <c r="B645" s="80"/>
      <c r="C645" s="37">
        <f>C644*Avkastningskrav!$B$21</f>
        <v>1.102574352789358</v>
      </c>
    </row>
    <row r="646" spans="1:3" ht="12.75">
      <c r="A646" s="79">
        <v>40143</v>
      </c>
      <c r="B646" s="80"/>
      <c r="C646" s="37">
        <f>C645*Avkastningskrav!$B$21</f>
        <v>1.103070172132796</v>
      </c>
    </row>
    <row r="647" spans="1:3" ht="12.75">
      <c r="A647" s="79">
        <v>40144</v>
      </c>
      <c r="B647" s="80"/>
      <c r="C647" s="37">
        <f>C646*Avkastningskrav!$B$21</f>
        <v>1.1035662144424412</v>
      </c>
    </row>
    <row r="648" spans="1:3" ht="12.75">
      <c r="A648" s="79">
        <v>40147</v>
      </c>
      <c r="B648" s="80"/>
      <c r="C648" s="37">
        <f>C647*Avkastningskrav!$B$21</f>
        <v>1.1040624798185594</v>
      </c>
    </row>
    <row r="649" spans="1:3" ht="12.75">
      <c r="A649" s="79">
        <v>40148</v>
      </c>
      <c r="B649" s="80"/>
      <c r="C649" s="37">
        <f>C648*Avkastningskrav!$B$21</f>
        <v>1.1045589683614623</v>
      </c>
    </row>
    <row r="650" spans="1:3" ht="12.75">
      <c r="A650" s="79">
        <v>40149</v>
      </c>
      <c r="B650" s="80"/>
      <c r="C650" s="37">
        <f>C649*Avkastningskrav!$B$21</f>
        <v>1.105055680171506</v>
      </c>
    </row>
    <row r="651" spans="1:3" ht="12.75">
      <c r="A651" s="79">
        <v>40150</v>
      </c>
      <c r="B651" s="80"/>
      <c r="C651" s="37">
        <f>C650*Avkastningskrav!$B$21</f>
        <v>1.105552615349092</v>
      </c>
    </row>
    <row r="652" spans="1:3" ht="12.75">
      <c r="A652" s="79">
        <v>40151</v>
      </c>
      <c r="B652" s="80"/>
      <c r="C652" s="37">
        <f>C651*Avkastningskrav!$B$21</f>
        <v>1.106049773994667</v>
      </c>
    </row>
    <row r="653" spans="1:3" ht="12.75">
      <c r="A653" s="79">
        <v>40154</v>
      </c>
      <c r="B653" s="80"/>
      <c r="C653" s="37">
        <f>C652*Avkastningskrav!$B$21</f>
        <v>1.1065471562087232</v>
      </c>
    </row>
    <row r="654" spans="1:3" ht="12.75">
      <c r="A654" s="79">
        <v>40155</v>
      </c>
      <c r="B654" s="80"/>
      <c r="C654" s="37">
        <f>C653*Avkastningskrav!$B$21</f>
        <v>1.1070447620917974</v>
      </c>
    </row>
    <row r="655" spans="1:3" ht="12.75">
      <c r="A655" s="79">
        <v>40156</v>
      </c>
      <c r="B655" s="80"/>
      <c r="C655" s="37">
        <f>C654*Avkastningskrav!$B$21</f>
        <v>1.107542591744472</v>
      </c>
    </row>
    <row r="656" spans="1:3" ht="12.75">
      <c r="A656" s="79">
        <v>40157</v>
      </c>
      <c r="B656" s="80"/>
      <c r="C656" s="37">
        <f>C655*Avkastningskrav!$B$21</f>
        <v>1.1080406452673743</v>
      </c>
    </row>
    <row r="657" spans="1:3" ht="12.75">
      <c r="A657" s="79">
        <v>40158</v>
      </c>
      <c r="B657" s="80"/>
      <c r="C657" s="37">
        <f>C656*Avkastningskrav!$B$21</f>
        <v>1.1085389227611773</v>
      </c>
    </row>
    <row r="658" spans="1:3" ht="12.75">
      <c r="A658" s="79">
        <v>40161</v>
      </c>
      <c r="B658" s="80"/>
      <c r="C658" s="37">
        <f>C657*Avkastningskrav!$B$21</f>
        <v>1.1090374243265988</v>
      </c>
    </row>
    <row r="659" spans="1:3" ht="12.75">
      <c r="A659" s="79">
        <v>40162</v>
      </c>
      <c r="B659" s="80"/>
      <c r="C659" s="37">
        <f>C658*Avkastningskrav!$B$21</f>
        <v>1.109536150064402</v>
      </c>
    </row>
    <row r="660" spans="1:3" ht="12.75">
      <c r="A660" s="79">
        <v>40163</v>
      </c>
      <c r="B660" s="80"/>
      <c r="C660" s="37">
        <f>C659*Avkastningskrav!$B$21</f>
        <v>1.110035100075396</v>
      </c>
    </row>
    <row r="661" spans="1:3" ht="12.75">
      <c r="A661" s="79">
        <v>40164</v>
      </c>
      <c r="B661" s="80"/>
      <c r="C661" s="37">
        <f>C660*Avkastningskrav!$B$21</f>
        <v>1.1105342744604345</v>
      </c>
    </row>
    <row r="662" spans="1:3" ht="12.75">
      <c r="A662" s="79">
        <v>40165</v>
      </c>
      <c r="B662" s="80"/>
      <c r="C662" s="37">
        <f>C661*Avkastningskrav!$B$21</f>
        <v>1.1110336733204167</v>
      </c>
    </row>
    <row r="663" spans="1:3" ht="12.75">
      <c r="A663" s="79">
        <v>40168</v>
      </c>
      <c r="B663" s="80"/>
      <c r="C663" s="37">
        <f>C662*Avkastningskrav!$B$21</f>
        <v>1.1115332967562872</v>
      </c>
    </row>
    <row r="664" spans="1:3" ht="12.75">
      <c r="A664" s="79">
        <v>40169</v>
      </c>
      <c r="B664" s="80"/>
      <c r="C664" s="37">
        <f>C663*Avkastningskrav!$B$21</f>
        <v>1.1120331448690364</v>
      </c>
    </row>
    <row r="665" spans="1:3" ht="12.75">
      <c r="A665" s="79">
        <v>40170</v>
      </c>
      <c r="B665" s="80"/>
      <c r="C665" s="37">
        <f>C664*Avkastningskrav!$B$21</f>
        <v>1.1125332177596996</v>
      </c>
    </row>
    <row r="666" spans="1:3" ht="12.75">
      <c r="A666" s="79">
        <v>40171</v>
      </c>
      <c r="B666" s="80"/>
      <c r="C666" s="37">
        <f>C665*Avkastningskrav!$B$21</f>
        <v>1.1130335155293576</v>
      </c>
    </row>
    <row r="667" spans="1:3" ht="12.75">
      <c r="A667" s="79">
        <v>40172</v>
      </c>
      <c r="B667" s="80"/>
      <c r="C667" s="37">
        <f>C666*Avkastningskrav!$B$21</f>
        <v>1.113534038279137</v>
      </c>
    </row>
    <row r="668" spans="1:3" ht="12.75">
      <c r="A668" s="79">
        <v>40175</v>
      </c>
      <c r="B668" s="80"/>
      <c r="C668" s="37">
        <f>C667*Avkastningskrav!$B$21</f>
        <v>1.1140347861102096</v>
      </c>
    </row>
    <row r="669" spans="1:3" ht="12.75">
      <c r="A669" s="79">
        <v>40176</v>
      </c>
      <c r="B669" s="80"/>
      <c r="C669" s="37">
        <f>C668*Avkastningskrav!$B$21</f>
        <v>1.1145357591237928</v>
      </c>
    </row>
    <row r="670" spans="1:3" ht="12.75">
      <c r="A670" s="79">
        <v>40177</v>
      </c>
      <c r="B670" s="80"/>
      <c r="C670" s="37">
        <f>C669*Avkastningskrav!$B$21</f>
        <v>1.1150369574211494</v>
      </c>
    </row>
    <row r="671" spans="1:3" ht="12.75">
      <c r="A671" s="79">
        <v>40178</v>
      </c>
      <c r="B671" s="80"/>
      <c r="C671" s="37">
        <f>C670*Avkastningskrav!$B$21</f>
        <v>1.1155383811035877</v>
      </c>
    </row>
    <row r="672" spans="1:3" ht="12.75">
      <c r="A672" s="79">
        <v>40179</v>
      </c>
      <c r="B672" s="80"/>
      <c r="C672" s="37">
        <f>C671*Avkastningskrav!$B$21</f>
        <v>1.116040030272462</v>
      </c>
    </row>
    <row r="673" spans="1:3" ht="12.75">
      <c r="A673" s="79">
        <v>40182</v>
      </c>
      <c r="B673" s="80"/>
      <c r="C673" s="37">
        <f>C672*Avkastningskrav!$B$21</f>
        <v>1.1165419050291716</v>
      </c>
    </row>
    <row r="674" spans="1:3" ht="12.75">
      <c r="A674" s="79">
        <v>40183</v>
      </c>
      <c r="B674" s="80"/>
      <c r="C674" s="37">
        <f>C673*Avkastningskrav!$B$21</f>
        <v>1.1170440054751616</v>
      </c>
    </row>
    <row r="675" spans="1:3" ht="12.75">
      <c r="A675" s="79">
        <v>40184</v>
      </c>
      <c r="B675" s="80"/>
      <c r="C675" s="37">
        <f>C674*Avkastningskrav!$B$21</f>
        <v>1.117546331711923</v>
      </c>
    </row>
    <row r="676" spans="1:3" ht="12.75">
      <c r="A676" s="79">
        <v>40185</v>
      </c>
      <c r="B676" s="80"/>
      <c r="C676" s="37">
        <f>C675*Avkastningskrav!$B$21</f>
        <v>1.1180488838409919</v>
      </c>
    </row>
    <row r="677" spans="1:3" ht="12.75">
      <c r="A677" s="79">
        <v>40186</v>
      </c>
      <c r="B677" s="80"/>
      <c r="C677" s="37">
        <f>C676*Avkastningskrav!$B$21</f>
        <v>1.1185516619639506</v>
      </c>
    </row>
    <row r="678" spans="1:3" ht="12.75">
      <c r="A678" s="79">
        <v>40189</v>
      </c>
      <c r="B678" s="80"/>
      <c r="C678" s="37">
        <f>C677*Avkastningskrav!$B$21</f>
        <v>1.1190546661824268</v>
      </c>
    </row>
    <row r="679" spans="1:3" ht="12.75">
      <c r="A679" s="79">
        <v>40190</v>
      </c>
      <c r="B679" s="80"/>
      <c r="C679" s="37">
        <f>C678*Avkastningskrav!$B$21</f>
        <v>1.1195578965980937</v>
      </c>
    </row>
    <row r="680" spans="1:3" ht="12.75">
      <c r="A680" s="79">
        <v>40191</v>
      </c>
      <c r="B680" s="80"/>
      <c r="C680" s="37">
        <f>C679*Avkastningskrav!$B$21</f>
        <v>1.1200613533126706</v>
      </c>
    </row>
    <row r="681" spans="1:3" ht="12.75">
      <c r="A681" s="79">
        <v>40192</v>
      </c>
      <c r="B681" s="80"/>
      <c r="C681" s="37">
        <f>C680*Avkastningskrav!$B$21</f>
        <v>1.1205650364279227</v>
      </c>
    </row>
    <row r="682" spans="1:3" ht="12.75">
      <c r="A682" s="79">
        <v>40193</v>
      </c>
      <c r="B682" s="80"/>
      <c r="C682" s="37">
        <f>C681*Avkastningskrav!$B$21</f>
        <v>1.1210689460456604</v>
      </c>
    </row>
    <row r="683" spans="1:3" ht="12.75">
      <c r="A683" s="79">
        <v>40196</v>
      </c>
      <c r="B683" s="80"/>
      <c r="C683" s="37">
        <f>C682*Avkastningskrav!$B$21</f>
        <v>1.12157308226774</v>
      </c>
    </row>
    <row r="684" spans="1:2" ht="12.75">
      <c r="A684" s="79"/>
      <c r="B684" s="80"/>
    </row>
    <row r="685" spans="1:2" ht="12.75">
      <c r="A685" s="79"/>
      <c r="B685" s="80"/>
    </row>
    <row r="686" spans="1:2" ht="12.75">
      <c r="A686" s="79"/>
      <c r="B686" s="80"/>
    </row>
    <row r="687" spans="1:2" ht="12.75">
      <c r="A687" s="79"/>
      <c r="B687" s="80"/>
    </row>
    <row r="688" spans="1:2" ht="12.75">
      <c r="A688" s="79"/>
      <c r="B688" s="80"/>
    </row>
    <row r="689" spans="1:2" ht="12.75">
      <c r="A689" s="79"/>
      <c r="B689" s="80"/>
    </row>
    <row r="690" spans="1:2" ht="12.75">
      <c r="A690" s="79"/>
      <c r="B690" s="80"/>
    </row>
    <row r="691" spans="1:2" ht="12.75">
      <c r="A691" s="79"/>
      <c r="B691" s="80"/>
    </row>
    <row r="692" spans="1:2" ht="12.75">
      <c r="A692" s="79"/>
      <c r="B692" s="80"/>
    </row>
    <row r="693" spans="1:2" ht="12.75">
      <c r="A693" s="79"/>
      <c r="B693" s="80"/>
    </row>
    <row r="694" spans="1:2" ht="12.75">
      <c r="A694" s="79"/>
      <c r="B694" s="80"/>
    </row>
    <row r="695" spans="1:2" ht="12.75">
      <c r="A695" s="79"/>
      <c r="B695" s="80"/>
    </row>
    <row r="696" spans="1:2" ht="12.75">
      <c r="A696" s="79"/>
      <c r="B696" s="80"/>
    </row>
    <row r="697" spans="1:2" ht="12.75">
      <c r="A697" s="79"/>
      <c r="B697" s="80"/>
    </row>
    <row r="698" spans="1:2" ht="12.75">
      <c r="A698" s="79"/>
      <c r="B698" s="80"/>
    </row>
    <row r="699" spans="1:2" ht="12.75">
      <c r="A699" s="79"/>
      <c r="B699" s="80"/>
    </row>
    <row r="700" spans="1:2" ht="12.75">
      <c r="A700" s="79"/>
      <c r="B700" s="80"/>
    </row>
    <row r="701" spans="1:2" ht="12.75">
      <c r="A701" s="79"/>
      <c r="B701" s="80"/>
    </row>
    <row r="702" spans="1:2" ht="12.75">
      <c r="A702" s="79"/>
      <c r="B702" s="80"/>
    </row>
    <row r="703" spans="1:2" ht="12.75">
      <c r="A703" s="79"/>
      <c r="B703" s="80"/>
    </row>
    <row r="704" spans="1:2" ht="12.75">
      <c r="A704" s="79"/>
      <c r="B704" s="80"/>
    </row>
    <row r="705" spans="1:2" ht="12.75">
      <c r="A705" s="79"/>
      <c r="B705" s="80"/>
    </row>
    <row r="706" spans="1:2" ht="12.75">
      <c r="A706" s="79"/>
      <c r="B706" s="80"/>
    </row>
    <row r="707" spans="1:2" ht="12.75">
      <c r="A707" s="79"/>
      <c r="B707" s="80"/>
    </row>
    <row r="708" spans="1:2" ht="12.75">
      <c r="A708" s="79"/>
      <c r="B708" s="80"/>
    </row>
    <row r="709" spans="1:2" ht="12.75">
      <c r="A709" s="79"/>
      <c r="B709" s="80"/>
    </row>
    <row r="710" spans="1:2" ht="12.75">
      <c r="A710" s="79"/>
      <c r="B710" s="80"/>
    </row>
    <row r="711" spans="1:2" ht="12.75">
      <c r="A711" s="79"/>
      <c r="B711" s="80"/>
    </row>
    <row r="712" spans="1:2" ht="12.75">
      <c r="A712" s="79"/>
      <c r="B712" s="80"/>
    </row>
    <row r="713" spans="1:2" ht="12.75">
      <c r="A713" s="79"/>
      <c r="B713" s="80"/>
    </row>
    <row r="714" spans="1:2" ht="12.75">
      <c r="A714" s="79"/>
      <c r="B714" s="80"/>
    </row>
    <row r="715" spans="1:2" ht="12.75">
      <c r="A715" s="79"/>
      <c r="B715" s="80"/>
    </row>
    <row r="716" spans="1:2" ht="12.75">
      <c r="A716" s="79"/>
      <c r="B716" s="80"/>
    </row>
    <row r="717" spans="1:2" ht="12.75">
      <c r="A717" s="79"/>
      <c r="B717" s="80"/>
    </row>
    <row r="718" spans="1:2" ht="12.75">
      <c r="A718" s="79"/>
      <c r="B718" s="80"/>
    </row>
    <row r="719" spans="1:2" ht="12.75">
      <c r="A719" s="79"/>
      <c r="B719" s="80"/>
    </row>
    <row r="720" spans="1:2" ht="12.75">
      <c r="A720" s="79"/>
      <c r="B720" s="80"/>
    </row>
    <row r="721" spans="1:2" ht="12.75">
      <c r="A721" s="79"/>
      <c r="B721" s="80"/>
    </row>
    <row r="722" spans="1:2" ht="12.75">
      <c r="A722" s="79"/>
      <c r="B722" s="80"/>
    </row>
    <row r="723" spans="1:2" ht="12.75">
      <c r="A723" s="79"/>
      <c r="B723" s="80"/>
    </row>
    <row r="724" spans="1:2" ht="12.75">
      <c r="A724" s="79"/>
      <c r="B724" s="80"/>
    </row>
    <row r="725" spans="1:2" ht="12.75">
      <c r="A725" s="79"/>
      <c r="B725" s="80"/>
    </row>
    <row r="726" spans="1:2" ht="12.75">
      <c r="A726" s="79"/>
      <c r="B726" s="80"/>
    </row>
    <row r="727" spans="1:2" ht="12.75">
      <c r="A727" s="79"/>
      <c r="B727" s="80"/>
    </row>
    <row r="728" spans="1:2" ht="12.75">
      <c r="A728" s="79"/>
      <c r="B728" s="80"/>
    </row>
    <row r="729" spans="1:2" ht="12.75">
      <c r="A729" s="79"/>
      <c r="B729" s="80"/>
    </row>
    <row r="730" spans="1:2" ht="12.75">
      <c r="A730" s="79"/>
      <c r="B730" s="80"/>
    </row>
    <row r="731" spans="1:2" ht="12.75">
      <c r="A731" s="79"/>
      <c r="B731" s="80"/>
    </row>
    <row r="732" spans="1:2" ht="12.75">
      <c r="A732" s="79"/>
      <c r="B732" s="80"/>
    </row>
    <row r="733" spans="1:2" ht="12.75">
      <c r="A733" s="79"/>
      <c r="B733" s="80"/>
    </row>
    <row r="734" spans="1:2" ht="12.75">
      <c r="A734" s="79"/>
      <c r="B734" s="80"/>
    </row>
    <row r="735" spans="1:2" ht="12.75">
      <c r="A735" s="79"/>
      <c r="B735" s="80"/>
    </row>
    <row r="736" spans="1:2" ht="12.75">
      <c r="A736" s="79"/>
      <c r="B736" s="80"/>
    </row>
    <row r="737" spans="1:2" ht="12.75">
      <c r="A737" s="79"/>
      <c r="B737" s="80"/>
    </row>
    <row r="738" spans="1:2" ht="12.75">
      <c r="A738" s="79"/>
      <c r="B738" s="80"/>
    </row>
    <row r="739" spans="1:2" ht="12.75">
      <c r="A739" s="79"/>
      <c r="B739" s="80"/>
    </row>
    <row r="740" spans="1:2" ht="12.75">
      <c r="A740" s="79"/>
      <c r="B740" s="80"/>
    </row>
    <row r="741" spans="1:2" ht="12.75">
      <c r="A741" s="79"/>
      <c r="B741" s="80"/>
    </row>
    <row r="742" spans="1:2" ht="12.75">
      <c r="A742" s="79"/>
      <c r="B742" s="80"/>
    </row>
    <row r="743" spans="1:2" ht="12.75">
      <c r="A743" s="79"/>
      <c r="B743" s="80"/>
    </row>
    <row r="744" spans="1:2" ht="12.75">
      <c r="A744" s="79"/>
      <c r="B744" s="80"/>
    </row>
    <row r="745" spans="1:2" ht="12.75">
      <c r="A745" s="79"/>
      <c r="B745" s="80"/>
    </row>
    <row r="746" spans="1:2" ht="12.75">
      <c r="A746" s="79"/>
      <c r="B746" s="80"/>
    </row>
    <row r="747" spans="1:2" ht="12.75">
      <c r="A747" s="79"/>
      <c r="B747" s="80"/>
    </row>
    <row r="748" spans="1:2" ht="12.75">
      <c r="A748" s="79"/>
      <c r="B748" s="80"/>
    </row>
    <row r="749" spans="1:2" ht="12.75">
      <c r="A749" s="79"/>
      <c r="B749" s="80"/>
    </row>
    <row r="750" spans="1:2" ht="12.75">
      <c r="A750" s="79"/>
      <c r="B750" s="80"/>
    </row>
    <row r="751" spans="1:2" ht="12.75">
      <c r="A751" s="79"/>
      <c r="B751" s="80"/>
    </row>
    <row r="752" spans="1:2" ht="12.75">
      <c r="A752" s="79"/>
      <c r="B752" s="80"/>
    </row>
    <row r="753" spans="1:2" ht="12.75">
      <c r="A753" s="79"/>
      <c r="B753" s="80"/>
    </row>
    <row r="754" spans="1:2" ht="12.75">
      <c r="A754" s="79"/>
      <c r="B754" s="80"/>
    </row>
    <row r="755" spans="1:2" ht="12.75">
      <c r="A755" s="79"/>
      <c r="B755" s="80"/>
    </row>
    <row r="756" spans="1:2" ht="12.75">
      <c r="A756" s="79"/>
      <c r="B756" s="80"/>
    </row>
    <row r="757" spans="1:2" ht="12.75">
      <c r="A757" s="79"/>
      <c r="B757" s="80"/>
    </row>
    <row r="758" spans="1:2" ht="12.75">
      <c r="A758" s="79"/>
      <c r="B758" s="80"/>
    </row>
    <row r="759" spans="1:2" ht="12.75">
      <c r="A759" s="79"/>
      <c r="B759" s="80"/>
    </row>
    <row r="760" spans="1:2" ht="12.75">
      <c r="A760" s="79"/>
      <c r="B760" s="80"/>
    </row>
    <row r="761" spans="1:2" ht="12.75">
      <c r="A761" s="79"/>
      <c r="B761" s="80"/>
    </row>
    <row r="762" spans="1:2" ht="12.75">
      <c r="A762" s="79"/>
      <c r="B762" s="80"/>
    </row>
    <row r="763" spans="1:2" ht="12.75">
      <c r="A763" s="79"/>
      <c r="B763" s="80"/>
    </row>
    <row r="764" spans="1:2" ht="12.75">
      <c r="A764" s="79"/>
      <c r="B764" s="80"/>
    </row>
    <row r="765" spans="1:2" ht="12.75">
      <c r="A765" s="79"/>
      <c r="B765" s="80"/>
    </row>
    <row r="766" spans="1:2" ht="12.75">
      <c r="A766" s="79"/>
      <c r="B766" s="80"/>
    </row>
    <row r="767" spans="1:2" ht="12.75">
      <c r="A767" s="79"/>
      <c r="B767" s="80"/>
    </row>
    <row r="768" spans="1:2" ht="12.75">
      <c r="A768" s="79"/>
      <c r="B768" s="80"/>
    </row>
    <row r="769" spans="1:2" ht="12.75">
      <c r="A769" s="79"/>
      <c r="B769" s="80"/>
    </row>
    <row r="770" spans="1:2" ht="12.75">
      <c r="A770" s="79"/>
      <c r="B770" s="80"/>
    </row>
    <row r="771" spans="1:2" ht="12.75">
      <c r="A771" s="79"/>
      <c r="B771" s="80"/>
    </row>
    <row r="772" spans="1:2" ht="12.75">
      <c r="A772" s="79"/>
      <c r="B772" s="80"/>
    </row>
    <row r="773" spans="1:2" ht="12.75">
      <c r="A773" s="79"/>
      <c r="B773" s="80"/>
    </row>
    <row r="774" spans="1:2" ht="12.75">
      <c r="A774" s="79"/>
      <c r="B774" s="80"/>
    </row>
    <row r="775" spans="1:2" ht="12.75">
      <c r="A775" s="79"/>
      <c r="B775" s="80"/>
    </row>
    <row r="776" spans="1:2" ht="12.75">
      <c r="A776" s="79"/>
      <c r="B776" s="80"/>
    </row>
    <row r="777" spans="1:2" ht="12.75">
      <c r="A777" s="79"/>
      <c r="B777" s="80"/>
    </row>
    <row r="778" spans="1:2" ht="12.75">
      <c r="A778" s="79"/>
      <c r="B778" s="80"/>
    </row>
    <row r="779" spans="1:2" ht="12.75">
      <c r="A779" s="79"/>
      <c r="B779" s="80"/>
    </row>
    <row r="780" spans="1:2" ht="12.75">
      <c r="A780" s="79"/>
      <c r="B780" s="80"/>
    </row>
    <row r="781" spans="1:2" ht="12.75">
      <c r="A781" s="79"/>
      <c r="B781" s="80"/>
    </row>
    <row r="782" spans="1:2" ht="12.75">
      <c r="A782" s="79"/>
      <c r="B782" s="80"/>
    </row>
    <row r="783" spans="1:2" ht="12.75">
      <c r="A783" s="79"/>
      <c r="B783" s="80"/>
    </row>
    <row r="784" spans="1:2" ht="12.75">
      <c r="A784" s="79"/>
      <c r="B784" s="80"/>
    </row>
    <row r="785" spans="1:2" ht="12.75">
      <c r="A785" s="79"/>
      <c r="B785" s="80"/>
    </row>
    <row r="786" spans="1:2" ht="12.75">
      <c r="A786" s="79"/>
      <c r="B786" s="80"/>
    </row>
    <row r="787" spans="1:2" ht="12.75">
      <c r="A787" s="79"/>
      <c r="B787" s="80"/>
    </row>
    <row r="788" spans="1:2" ht="12.75">
      <c r="A788" s="79"/>
      <c r="B788" s="80"/>
    </row>
    <row r="789" spans="1:2" ht="12.75">
      <c r="A789" s="79"/>
      <c r="B789" s="80"/>
    </row>
    <row r="790" spans="1:2" ht="12.75">
      <c r="A790" s="79"/>
      <c r="B790" s="80"/>
    </row>
    <row r="791" spans="1:2" ht="12.75">
      <c r="A791" s="79"/>
      <c r="B791" s="80"/>
    </row>
    <row r="792" spans="1:2" ht="12.75">
      <c r="A792" s="79"/>
      <c r="B792" s="80"/>
    </row>
    <row r="793" spans="1:2" ht="12.75">
      <c r="A793" s="79"/>
      <c r="B793" s="80"/>
    </row>
    <row r="794" spans="1:2" ht="12.75">
      <c r="A794" s="79"/>
      <c r="B794" s="80"/>
    </row>
    <row r="795" ht="12.75">
      <c r="A795" s="79"/>
    </row>
    <row r="796" ht="12.75">
      <c r="A796" s="79"/>
    </row>
    <row r="797" ht="12.75">
      <c r="A797" s="79"/>
    </row>
    <row r="798" ht="12.75">
      <c r="A798" s="79"/>
    </row>
    <row r="799" ht="12.75">
      <c r="A799" s="79"/>
    </row>
    <row r="800" ht="12.75">
      <c r="A800" s="79"/>
    </row>
    <row r="801" ht="12.75">
      <c r="A801" s="79"/>
    </row>
    <row r="802" ht="12.75">
      <c r="A802" s="79"/>
    </row>
    <row r="803" ht="12.75">
      <c r="A803" s="79"/>
    </row>
    <row r="804" ht="12.75">
      <c r="A804" s="79"/>
    </row>
    <row r="805" ht="12.75">
      <c r="A805" s="79"/>
    </row>
    <row r="806" ht="12.75">
      <c r="A806" s="79"/>
    </row>
    <row r="807" ht="12.75">
      <c r="A807" s="79"/>
    </row>
    <row r="808" ht="12.75">
      <c r="A808" s="79"/>
    </row>
    <row r="809" ht="12.75">
      <c r="A809" s="79"/>
    </row>
    <row r="810" ht="12.75">
      <c r="A810" s="79"/>
    </row>
    <row r="811" ht="12.75">
      <c r="A811" s="79"/>
    </row>
    <row r="812" ht="12.75">
      <c r="A812" s="79"/>
    </row>
    <row r="813" ht="12.75">
      <c r="A813" s="79"/>
    </row>
    <row r="814" ht="12.75">
      <c r="A814" s="79"/>
    </row>
    <row r="815" ht="12.75">
      <c r="A815" s="79"/>
    </row>
    <row r="816" ht="12.75">
      <c r="A816" s="79"/>
    </row>
    <row r="817" ht="12.75">
      <c r="A817" s="79"/>
    </row>
    <row r="818" ht="12.75">
      <c r="A818" s="79"/>
    </row>
    <row r="819" ht="12.75">
      <c r="A819" s="79"/>
    </row>
    <row r="820" ht="12.75">
      <c r="A820" s="79"/>
    </row>
    <row r="821" ht="12.75">
      <c r="A821" s="79"/>
    </row>
    <row r="822" ht="12.75">
      <c r="A822" s="79"/>
    </row>
    <row r="823" ht="12.75">
      <c r="A823" s="79"/>
    </row>
    <row r="824" ht="12.75">
      <c r="A824" s="79"/>
    </row>
    <row r="825" ht="12.75">
      <c r="A825" s="79"/>
    </row>
    <row r="826" ht="12.75">
      <c r="A826" s="79"/>
    </row>
    <row r="827" ht="12.75">
      <c r="A827" s="79"/>
    </row>
    <row r="828" ht="12.75">
      <c r="A828" s="79"/>
    </row>
    <row r="829" ht="12.75">
      <c r="A829" s="79"/>
    </row>
    <row r="830" ht="12.75">
      <c r="A830" s="79"/>
    </row>
    <row r="831" ht="12.75">
      <c r="A831" s="79"/>
    </row>
    <row r="832" ht="12.75">
      <c r="A832" s="79"/>
    </row>
    <row r="833" ht="12.75">
      <c r="A833" s="79"/>
    </row>
    <row r="834" ht="12.75">
      <c r="A834" s="79"/>
    </row>
    <row r="835" ht="12.75">
      <c r="A835" s="79"/>
    </row>
    <row r="836" ht="12.75">
      <c r="A836" s="79"/>
    </row>
    <row r="837" ht="12.75">
      <c r="A837" s="79"/>
    </row>
    <row r="838" ht="12.75">
      <c r="A838" s="79"/>
    </row>
    <row r="839" ht="12.75">
      <c r="A839" s="79"/>
    </row>
    <row r="840" ht="12.75">
      <c r="A840" s="79"/>
    </row>
    <row r="841" ht="12.75">
      <c r="A841" s="79"/>
    </row>
    <row r="842" ht="12.75">
      <c r="A842" s="79"/>
    </row>
    <row r="843" ht="12.75">
      <c r="A843" s="79"/>
    </row>
    <row r="844" ht="12.75">
      <c r="A844" s="79"/>
    </row>
    <row r="845" ht="12.75">
      <c r="A845" s="79"/>
    </row>
    <row r="846" ht="12.75">
      <c r="A846" s="79"/>
    </row>
    <row r="847" ht="12.75">
      <c r="A847" s="79"/>
    </row>
    <row r="848" ht="12.75">
      <c r="A848" s="79"/>
    </row>
    <row r="849" ht="12.75">
      <c r="A849" s="79"/>
    </row>
    <row r="850" ht="12.75">
      <c r="A850" s="79"/>
    </row>
    <row r="851" ht="12.75">
      <c r="A851" s="79"/>
    </row>
    <row r="852" ht="12.75">
      <c r="A852" s="79"/>
    </row>
    <row r="853" ht="12.75">
      <c r="A853" s="79"/>
    </row>
    <row r="854" ht="12.75">
      <c r="A854" s="79"/>
    </row>
    <row r="855" ht="12.75">
      <c r="A855" s="79"/>
    </row>
    <row r="856" ht="12.75">
      <c r="A856" s="79"/>
    </row>
    <row r="857" ht="12.75">
      <c r="A857" s="79"/>
    </row>
    <row r="858" ht="12.75">
      <c r="A858" s="79"/>
    </row>
    <row r="859" ht="12.75">
      <c r="A859" s="79"/>
    </row>
    <row r="860" ht="12.75">
      <c r="A860" s="79"/>
    </row>
    <row r="861" ht="12.75">
      <c r="A861" s="79"/>
    </row>
    <row r="862" ht="12.75">
      <c r="A862" s="79"/>
    </row>
    <row r="863" ht="12.75">
      <c r="A863" s="79"/>
    </row>
    <row r="864" ht="12.75">
      <c r="A864" s="79"/>
    </row>
    <row r="865" ht="12.75">
      <c r="A865" s="79"/>
    </row>
    <row r="866" ht="12.75">
      <c r="A866" s="79"/>
    </row>
    <row r="867" ht="12.75">
      <c r="A867" s="79"/>
    </row>
    <row r="868" ht="12.75">
      <c r="A868" s="79"/>
    </row>
    <row r="869" ht="12.75">
      <c r="A869" s="79"/>
    </row>
    <row r="870" ht="12.75">
      <c r="A870" s="79"/>
    </row>
    <row r="871" ht="12.75">
      <c r="A871" s="79"/>
    </row>
    <row r="872" ht="12.75">
      <c r="A872" s="79"/>
    </row>
    <row r="873" ht="12.75">
      <c r="A873" s="79"/>
    </row>
    <row r="874" ht="12.75">
      <c r="A874" s="79"/>
    </row>
    <row r="875" ht="12.75">
      <c r="A875" s="79"/>
    </row>
    <row r="876" ht="12.75">
      <c r="A876" s="79"/>
    </row>
    <row r="877" ht="12.75">
      <c r="A877" s="79"/>
    </row>
    <row r="878" ht="12.75">
      <c r="A878" s="79"/>
    </row>
    <row r="879" ht="12.75">
      <c r="A879" s="79"/>
    </row>
    <row r="880" ht="12.75">
      <c r="A880" s="79"/>
    </row>
    <row r="881" ht="12.75">
      <c r="A881" s="79"/>
    </row>
    <row r="882" ht="12.75">
      <c r="A882" s="79"/>
    </row>
    <row r="883" ht="12.75">
      <c r="A883" s="79"/>
    </row>
    <row r="884" ht="12.75">
      <c r="A884" s="79"/>
    </row>
    <row r="885" ht="12.75">
      <c r="A885" s="79"/>
    </row>
    <row r="886" ht="12.75">
      <c r="A886" s="79"/>
    </row>
    <row r="887" ht="12.75">
      <c r="A887" s="79"/>
    </row>
    <row r="888" ht="12.75">
      <c r="A888" s="79"/>
    </row>
    <row r="889" ht="12.75">
      <c r="A889" s="79"/>
    </row>
    <row r="890" ht="12.75">
      <c r="A890" s="79"/>
    </row>
    <row r="891" ht="12.75">
      <c r="A891" s="79"/>
    </row>
    <row r="892" ht="12.75">
      <c r="A892" s="79"/>
    </row>
    <row r="893" ht="12.75">
      <c r="A893" s="79"/>
    </row>
    <row r="894" ht="12.75">
      <c r="A894" s="79"/>
    </row>
    <row r="895" ht="12.75">
      <c r="A895" s="79"/>
    </row>
    <row r="896" ht="12.75">
      <c r="A896" s="79"/>
    </row>
    <row r="897" ht="12.75">
      <c r="A897" s="79"/>
    </row>
    <row r="898" ht="12.75">
      <c r="A898" s="79"/>
    </row>
    <row r="899" ht="12.75">
      <c r="A899" s="79"/>
    </row>
    <row r="900" ht="12.75">
      <c r="A900" s="79"/>
    </row>
    <row r="901" ht="12.75">
      <c r="A901" s="79"/>
    </row>
    <row r="902" ht="12.75">
      <c r="A902" s="79"/>
    </row>
    <row r="903" ht="12.75">
      <c r="A903" s="79"/>
    </row>
    <row r="904" ht="12.75">
      <c r="A904" s="79"/>
    </row>
    <row r="905" ht="12.75">
      <c r="A905" s="79"/>
    </row>
    <row r="906" ht="12.75">
      <c r="A906" s="79"/>
    </row>
    <row r="907" ht="12.75">
      <c r="A907" s="79"/>
    </row>
    <row r="908" ht="12.75">
      <c r="A908" s="79"/>
    </row>
    <row r="909" ht="12.75">
      <c r="A909" s="79"/>
    </row>
    <row r="910" ht="12.75">
      <c r="A910" s="79"/>
    </row>
    <row r="911" ht="12.75">
      <c r="A911" s="79"/>
    </row>
    <row r="912" ht="12.75">
      <c r="A912" s="79"/>
    </row>
    <row r="913" ht="12.75">
      <c r="A913" s="79"/>
    </row>
    <row r="914" ht="12.75">
      <c r="A914" s="79"/>
    </row>
    <row r="915" ht="12.75">
      <c r="A915" s="79"/>
    </row>
    <row r="916" ht="12.75">
      <c r="A916" s="79"/>
    </row>
    <row r="917" ht="12.75">
      <c r="A917" s="79"/>
    </row>
    <row r="918" ht="12.75">
      <c r="A918" s="79"/>
    </row>
    <row r="919" ht="12.75">
      <c r="A919" s="79"/>
    </row>
    <row r="920" ht="12.75">
      <c r="A920" s="79"/>
    </row>
    <row r="921" ht="12.75">
      <c r="A921" s="79"/>
    </row>
    <row r="922" ht="12.75">
      <c r="A922" s="79"/>
    </row>
    <row r="923" ht="12.75">
      <c r="A923" s="79"/>
    </row>
    <row r="924" ht="12.75">
      <c r="A924" s="79"/>
    </row>
    <row r="925" ht="12.75">
      <c r="A925" s="79"/>
    </row>
    <row r="926" ht="12.75">
      <c r="A926" s="79"/>
    </row>
    <row r="927" ht="12.75">
      <c r="A927" s="79"/>
    </row>
    <row r="928" ht="12.75">
      <c r="A928" s="79"/>
    </row>
    <row r="929" ht="12.75">
      <c r="A929" s="79"/>
    </row>
    <row r="930" ht="12.75">
      <c r="A930" s="79"/>
    </row>
    <row r="931" ht="12.75">
      <c r="A931" s="79"/>
    </row>
    <row r="932" ht="12.75">
      <c r="A932" s="79"/>
    </row>
    <row r="933" ht="12.75">
      <c r="A933" s="79"/>
    </row>
    <row r="934" ht="12.75">
      <c r="A934" s="79"/>
    </row>
    <row r="935" ht="12.75">
      <c r="A935" s="79"/>
    </row>
    <row r="936" ht="12.75">
      <c r="A936" s="79"/>
    </row>
    <row r="937" ht="12.75">
      <c r="A937" s="79"/>
    </row>
    <row r="938" ht="12.75">
      <c r="A938" s="79"/>
    </row>
    <row r="939" ht="12.75">
      <c r="A939" s="79"/>
    </row>
    <row r="940" ht="12.75">
      <c r="A940" s="79"/>
    </row>
    <row r="941" ht="12.75">
      <c r="A941" s="79"/>
    </row>
    <row r="942" ht="12.75">
      <c r="A942" s="79"/>
    </row>
    <row r="943" ht="12.75">
      <c r="A943" s="79"/>
    </row>
    <row r="944" ht="12.75">
      <c r="A944" s="79"/>
    </row>
    <row r="945" ht="12.75">
      <c r="A945" s="79"/>
    </row>
    <row r="946" ht="12.75">
      <c r="A946" s="79"/>
    </row>
    <row r="947" ht="12.75">
      <c r="A947" s="79"/>
    </row>
    <row r="948" ht="12.75">
      <c r="A948" s="79"/>
    </row>
    <row r="949" ht="12.75">
      <c r="A949" s="79"/>
    </row>
    <row r="950" ht="12.75">
      <c r="A950" s="79"/>
    </row>
    <row r="951" ht="12.75">
      <c r="A951" s="79"/>
    </row>
    <row r="952" ht="12.75">
      <c r="A952" s="79"/>
    </row>
    <row r="953" ht="12.75">
      <c r="A953" s="79"/>
    </row>
    <row r="954" ht="12.75">
      <c r="A954" s="79"/>
    </row>
    <row r="955" ht="12.75">
      <c r="A955" s="79"/>
    </row>
    <row r="956" ht="12.75">
      <c r="A956" s="79"/>
    </row>
    <row r="957" ht="12.75">
      <c r="A957" s="79"/>
    </row>
    <row r="958" ht="12.75">
      <c r="A958" s="79"/>
    </row>
    <row r="959" ht="12.75">
      <c r="A959" s="79"/>
    </row>
    <row r="960" ht="12.75">
      <c r="A960" s="79"/>
    </row>
    <row r="961" ht="12.75">
      <c r="A961" s="79"/>
    </row>
    <row r="962" ht="12.75">
      <c r="A962" s="79"/>
    </row>
    <row r="963" ht="12.75">
      <c r="A963" s="79"/>
    </row>
    <row r="964" ht="12.75">
      <c r="A964" s="79"/>
    </row>
    <row r="965" ht="12.75">
      <c r="A965" s="79"/>
    </row>
    <row r="966" ht="12.75">
      <c r="A966" s="79"/>
    </row>
    <row r="967" ht="12.75">
      <c r="A967" s="79"/>
    </row>
    <row r="968" ht="12.75">
      <c r="A968" s="79"/>
    </row>
    <row r="969" ht="12.75">
      <c r="A969" s="79"/>
    </row>
    <row r="970" ht="12.75">
      <c r="A970" s="79"/>
    </row>
    <row r="971" ht="12.75">
      <c r="A971" s="79"/>
    </row>
    <row r="972" ht="12.75">
      <c r="A972" s="79"/>
    </row>
    <row r="973" ht="12.75">
      <c r="A973" s="79"/>
    </row>
    <row r="974" ht="12.75">
      <c r="A974" s="79"/>
    </row>
    <row r="975" ht="12.75">
      <c r="A975" s="79"/>
    </row>
    <row r="976" ht="12.75">
      <c r="A976" s="79"/>
    </row>
    <row r="977" ht="12.75">
      <c r="A977" s="79"/>
    </row>
    <row r="978" ht="12.75">
      <c r="A978" s="79"/>
    </row>
    <row r="979" ht="12.75">
      <c r="A979" s="79"/>
    </row>
    <row r="980" ht="12.75">
      <c r="A980" s="79"/>
    </row>
    <row r="981" ht="12.75">
      <c r="A981" s="79"/>
    </row>
    <row r="982" ht="12.75">
      <c r="A982" s="79"/>
    </row>
    <row r="983" ht="12.75">
      <c r="A983" s="79"/>
    </row>
    <row r="984" ht="12.75">
      <c r="A984" s="79"/>
    </row>
    <row r="985" ht="12.75">
      <c r="A985" s="79"/>
    </row>
    <row r="986" ht="12.75">
      <c r="A986" s="79"/>
    </row>
    <row r="987" ht="12.75">
      <c r="A987" s="79"/>
    </row>
    <row r="988" ht="12.75">
      <c r="A988" s="79"/>
    </row>
    <row r="989" ht="12.75">
      <c r="A989" s="79"/>
    </row>
    <row r="990" ht="12.75">
      <c r="A990" s="79"/>
    </row>
    <row r="991" ht="12.75">
      <c r="A991" s="79"/>
    </row>
    <row r="992" ht="12.75">
      <c r="A992" s="79"/>
    </row>
    <row r="993" ht="12.75">
      <c r="A993" s="79"/>
    </row>
    <row r="994" ht="12.75">
      <c r="A994" s="79"/>
    </row>
    <row r="995" ht="12.75">
      <c r="A995" s="79"/>
    </row>
    <row r="996" ht="12.75">
      <c r="A996" s="79"/>
    </row>
    <row r="997" ht="12.75">
      <c r="A997" s="79"/>
    </row>
    <row r="998" ht="12.75">
      <c r="A998" s="79"/>
    </row>
    <row r="999" ht="12.75">
      <c r="A999" s="79"/>
    </row>
    <row r="1000" ht="12.75">
      <c r="A1000" s="79"/>
    </row>
    <row r="1001" ht="12.75">
      <c r="A1001" s="79"/>
    </row>
    <row r="1002" ht="12.75">
      <c r="A1002" s="79"/>
    </row>
    <row r="1003" ht="12.75">
      <c r="A1003" s="79"/>
    </row>
    <row r="1004" ht="12.75">
      <c r="A1004" s="79"/>
    </row>
    <row r="1005" ht="12.75">
      <c r="A1005" s="79"/>
    </row>
    <row r="1006" ht="12.75">
      <c r="A1006" s="79"/>
    </row>
    <row r="1007" ht="12.75">
      <c r="A1007" s="79"/>
    </row>
    <row r="1008" ht="12.75">
      <c r="A1008" s="79"/>
    </row>
    <row r="1009" ht="12.75">
      <c r="A1009" s="79"/>
    </row>
    <row r="1010" ht="12.75">
      <c r="A1010" s="79"/>
    </row>
    <row r="1011" ht="12.75">
      <c r="A1011" s="79"/>
    </row>
    <row r="1012" ht="12.75">
      <c r="A1012" s="79"/>
    </row>
    <row r="1013" ht="12.75">
      <c r="A1013" s="79"/>
    </row>
    <row r="1014" ht="12.75">
      <c r="A1014" s="79"/>
    </row>
    <row r="1015" ht="12.75">
      <c r="A1015" s="79"/>
    </row>
    <row r="1016" ht="12.75">
      <c r="A1016" s="79"/>
    </row>
    <row r="1017" ht="12.75">
      <c r="A1017" s="79"/>
    </row>
    <row r="1018" ht="12.75">
      <c r="A1018" s="79"/>
    </row>
    <row r="1019" ht="12.75">
      <c r="A1019" s="79"/>
    </row>
    <row r="1020" ht="12.75">
      <c r="A1020" s="79"/>
    </row>
    <row r="1021" ht="12.75">
      <c r="A1021" s="79"/>
    </row>
    <row r="1022" ht="12.75">
      <c r="A1022" s="79"/>
    </row>
    <row r="1023" ht="12.75">
      <c r="A1023" s="79"/>
    </row>
    <row r="1024" ht="12.75">
      <c r="A1024" s="79"/>
    </row>
    <row r="1025" ht="12.75">
      <c r="A1025" s="79"/>
    </row>
    <row r="1026" ht="12.75">
      <c r="A1026" s="79"/>
    </row>
    <row r="1027" ht="12.75">
      <c r="A1027" s="79"/>
    </row>
    <row r="1028" ht="12.75">
      <c r="A1028" s="79"/>
    </row>
    <row r="1029" ht="12.75">
      <c r="A1029" s="79"/>
    </row>
    <row r="1030" ht="12.75">
      <c r="A1030" s="79"/>
    </row>
    <row r="1031" ht="12.75">
      <c r="A1031" s="79"/>
    </row>
    <row r="1032" ht="12.75">
      <c r="A1032" s="79"/>
    </row>
    <row r="1033" ht="12.75">
      <c r="A1033" s="79"/>
    </row>
    <row r="1034" ht="12.75">
      <c r="A1034" s="79"/>
    </row>
    <row r="1035" ht="12.75">
      <c r="A1035" s="79"/>
    </row>
    <row r="1036" ht="12.75">
      <c r="A1036" s="79"/>
    </row>
    <row r="1037" ht="12.75">
      <c r="A1037" s="79"/>
    </row>
    <row r="1038" ht="12.75">
      <c r="A1038" s="79"/>
    </row>
    <row r="1039" ht="12.75">
      <c r="A1039" s="79"/>
    </row>
    <row r="1040" ht="12.75">
      <c r="A1040" s="79"/>
    </row>
    <row r="1041" ht="12.75">
      <c r="A1041" s="79"/>
    </row>
    <row r="1042" ht="12.75">
      <c r="A1042" s="79"/>
    </row>
    <row r="1043" ht="12.75">
      <c r="A1043" s="79"/>
    </row>
    <row r="1044" ht="12.75">
      <c r="A1044" s="79"/>
    </row>
    <row r="1045" ht="12.75">
      <c r="A1045" s="79"/>
    </row>
    <row r="1046" ht="12.75">
      <c r="A1046" s="79"/>
    </row>
    <row r="1047" ht="12.75">
      <c r="A1047" s="79"/>
    </row>
    <row r="1048" ht="12.75">
      <c r="A1048" s="79"/>
    </row>
    <row r="1049" ht="12.75">
      <c r="A1049" s="79"/>
    </row>
    <row r="1050" ht="12.75">
      <c r="A1050" s="79"/>
    </row>
    <row r="1051" ht="12.75">
      <c r="A1051" s="79"/>
    </row>
    <row r="1052" ht="12.75">
      <c r="A1052" s="79"/>
    </row>
    <row r="1053" ht="12.75">
      <c r="A1053" s="79"/>
    </row>
    <row r="1054" ht="12.75">
      <c r="A1054" s="79"/>
    </row>
    <row r="1055" ht="12.75">
      <c r="A1055" s="79"/>
    </row>
    <row r="1056" ht="12.75">
      <c r="A1056" s="79"/>
    </row>
    <row r="1057" ht="12.75">
      <c r="A1057" s="79"/>
    </row>
    <row r="1058" ht="12.75">
      <c r="A1058" s="79"/>
    </row>
    <row r="1059" ht="12.75">
      <c r="A1059" s="79"/>
    </row>
    <row r="1060" ht="12.75">
      <c r="A1060" s="79"/>
    </row>
    <row r="1061" ht="12.75">
      <c r="A1061" s="79"/>
    </row>
    <row r="1062" ht="12.75">
      <c r="A1062" s="79"/>
    </row>
    <row r="1063" ht="12.75">
      <c r="A1063" s="79"/>
    </row>
    <row r="1064" ht="12.75">
      <c r="A1064" s="79"/>
    </row>
    <row r="1065" ht="12.75">
      <c r="A1065" s="79"/>
    </row>
    <row r="1066" ht="12.75">
      <c r="A1066" s="79"/>
    </row>
    <row r="1067" ht="12.75">
      <c r="A1067" s="79"/>
    </row>
    <row r="1068" ht="12.75">
      <c r="A1068" s="79"/>
    </row>
    <row r="1069" ht="12.75">
      <c r="A1069" s="79"/>
    </row>
    <row r="1070" ht="12.75">
      <c r="A1070" s="79"/>
    </row>
    <row r="1071" ht="12.75">
      <c r="A1071" s="79"/>
    </row>
    <row r="1072" ht="12.75">
      <c r="A1072" s="79"/>
    </row>
    <row r="1073" ht="12.75">
      <c r="A1073" s="79"/>
    </row>
    <row r="1074" ht="12.75">
      <c r="A1074" s="79"/>
    </row>
    <row r="1075" ht="12.75">
      <c r="A1075" s="79"/>
    </row>
    <row r="1076" ht="12.75">
      <c r="A1076" s="79"/>
    </row>
    <row r="1077" ht="12.75">
      <c r="A1077" s="79"/>
    </row>
    <row r="1078" ht="12.75">
      <c r="A1078" s="79"/>
    </row>
    <row r="1079" ht="12.75">
      <c r="A1079" s="79"/>
    </row>
    <row r="1080" ht="12.75">
      <c r="A1080" s="79"/>
    </row>
    <row r="1081" ht="12.75">
      <c r="A1081" s="79"/>
    </row>
    <row r="1082" ht="12.75">
      <c r="A1082" s="79"/>
    </row>
    <row r="1083" ht="12.75">
      <c r="A1083" s="79"/>
    </row>
    <row r="1084" ht="12.75">
      <c r="A1084" s="79"/>
    </row>
    <row r="1085" ht="12.75">
      <c r="A1085" s="79"/>
    </row>
    <row r="1086" ht="12.75">
      <c r="A1086" s="79"/>
    </row>
    <row r="1087" ht="12.75">
      <c r="A1087" s="79"/>
    </row>
    <row r="1088" ht="12.75">
      <c r="A1088" s="79"/>
    </row>
    <row r="1089" ht="12.75">
      <c r="A1089" s="79"/>
    </row>
    <row r="1090" ht="12.75">
      <c r="A1090" s="79"/>
    </row>
    <row r="1091" ht="12.75">
      <c r="A1091" s="79"/>
    </row>
    <row r="1092" ht="12.75">
      <c r="A1092" s="79"/>
    </row>
    <row r="1093" ht="12.75">
      <c r="A1093" s="79"/>
    </row>
    <row r="1094" ht="12.75">
      <c r="A1094" s="79"/>
    </row>
    <row r="1095" ht="12.75">
      <c r="A1095" s="79"/>
    </row>
    <row r="1096" ht="12.75">
      <c r="A1096" s="79"/>
    </row>
    <row r="1097" ht="12.75">
      <c r="A1097" s="79"/>
    </row>
    <row r="1098" ht="12.75">
      <c r="A1098" s="79"/>
    </row>
    <row r="1099" ht="12.75">
      <c r="A1099" s="79"/>
    </row>
    <row r="1100" ht="12.75">
      <c r="A1100" s="79"/>
    </row>
    <row r="1101" ht="12.75">
      <c r="A1101" s="79"/>
    </row>
    <row r="1102" ht="12.75">
      <c r="A1102" s="79"/>
    </row>
    <row r="1103" ht="12.75">
      <c r="A1103" s="79"/>
    </row>
    <row r="1104" ht="12.75">
      <c r="A1104" s="79"/>
    </row>
    <row r="1105" ht="12.75">
      <c r="A1105" s="79"/>
    </row>
    <row r="1106" ht="12.75">
      <c r="A1106" s="79"/>
    </row>
    <row r="1107" ht="12.75">
      <c r="A1107" s="79"/>
    </row>
    <row r="1108" ht="12.75">
      <c r="A1108" s="79"/>
    </row>
    <row r="1109" ht="12.75">
      <c r="A1109" s="79"/>
    </row>
    <row r="1110" ht="12.75">
      <c r="A1110" s="79"/>
    </row>
    <row r="1111" ht="12.75">
      <c r="A1111" s="79"/>
    </row>
    <row r="1112" ht="12.75">
      <c r="A1112" s="79"/>
    </row>
    <row r="1113" ht="12.75">
      <c r="A1113" s="79"/>
    </row>
    <row r="1114" ht="12.75">
      <c r="A1114" s="79"/>
    </row>
    <row r="1115" ht="12.75">
      <c r="A1115" s="79"/>
    </row>
    <row r="1116" ht="12.75">
      <c r="A1116" s="79"/>
    </row>
    <row r="1117" ht="12.75">
      <c r="A1117" s="79"/>
    </row>
    <row r="1118" ht="12.75">
      <c r="A1118" s="79"/>
    </row>
    <row r="1119" ht="12.75">
      <c r="A1119" s="79"/>
    </row>
    <row r="1120" ht="12.75">
      <c r="A1120" s="79"/>
    </row>
    <row r="1121" ht="12.75">
      <c r="A1121" s="79"/>
    </row>
    <row r="1122" ht="12.75">
      <c r="A1122" s="79"/>
    </row>
    <row r="1123" ht="12.75">
      <c r="A1123" s="79"/>
    </row>
    <row r="1124" ht="12.75">
      <c r="A1124" s="79"/>
    </row>
    <row r="1125" ht="12.75">
      <c r="A1125" s="79"/>
    </row>
    <row r="1126" ht="12.75">
      <c r="A1126" s="79"/>
    </row>
    <row r="1127" ht="12.75">
      <c r="A1127" s="79"/>
    </row>
    <row r="1128" ht="12.75">
      <c r="A1128" s="79"/>
    </row>
    <row r="1129" ht="12.75">
      <c r="A1129" s="79"/>
    </row>
    <row r="1130" ht="12.75">
      <c r="A1130" s="79"/>
    </row>
    <row r="1131" ht="12.75">
      <c r="A1131" s="79"/>
    </row>
    <row r="1132" ht="12.75">
      <c r="A1132" s="79"/>
    </row>
    <row r="1133" ht="12.75">
      <c r="A1133" s="79"/>
    </row>
    <row r="1134" ht="12.75">
      <c r="A1134" s="79"/>
    </row>
    <row r="1135" ht="12.75">
      <c r="A1135" s="79"/>
    </row>
    <row r="1136" ht="12.75">
      <c r="A1136" s="79"/>
    </row>
    <row r="1137" ht="12.75">
      <c r="A1137" s="79"/>
    </row>
    <row r="1138" ht="12.75">
      <c r="A1138" s="79"/>
    </row>
    <row r="1139" ht="12.75">
      <c r="A1139" s="79"/>
    </row>
    <row r="1140" ht="12.75">
      <c r="A1140" s="79"/>
    </row>
    <row r="1141" ht="12.75">
      <c r="A1141" s="79"/>
    </row>
    <row r="1142" ht="12.75">
      <c r="A1142" s="79"/>
    </row>
    <row r="1143" ht="12.75">
      <c r="A1143" s="79"/>
    </row>
    <row r="1144" ht="12.75">
      <c r="A1144" s="79"/>
    </row>
    <row r="1145" ht="12.75">
      <c r="A1145" s="79"/>
    </row>
    <row r="1146" ht="12.75">
      <c r="A1146" s="79"/>
    </row>
    <row r="1147" ht="12.75">
      <c r="A1147" s="79"/>
    </row>
    <row r="1148" ht="12.75">
      <c r="A1148" s="79"/>
    </row>
    <row r="1149" ht="12.75">
      <c r="A1149" s="79"/>
    </row>
    <row r="1150" ht="12.75">
      <c r="A1150" s="79"/>
    </row>
    <row r="1151" ht="12.75">
      <c r="A1151" s="79"/>
    </row>
    <row r="1152" ht="12.75">
      <c r="A1152" s="79"/>
    </row>
    <row r="1153" ht="12.75">
      <c r="A1153" s="79"/>
    </row>
    <row r="1154" ht="12.75">
      <c r="A1154" s="79"/>
    </row>
    <row r="1155" ht="12.75">
      <c r="A1155" s="79"/>
    </row>
    <row r="1156" ht="12.75">
      <c r="A1156" s="79"/>
    </row>
    <row r="1157" ht="12.75">
      <c r="A1157" s="79"/>
    </row>
    <row r="1158" ht="12.75">
      <c r="A1158" s="79"/>
    </row>
    <row r="1159" ht="12.75">
      <c r="A1159" s="79"/>
    </row>
    <row r="1160" ht="12.75">
      <c r="A1160" s="79"/>
    </row>
    <row r="1161" ht="12.75">
      <c r="A1161" s="79"/>
    </row>
    <row r="1162" ht="12.75">
      <c r="A1162" s="79"/>
    </row>
    <row r="1163" ht="12.75">
      <c r="A1163" s="79"/>
    </row>
    <row r="1164" ht="12.75">
      <c r="A1164" s="79"/>
    </row>
    <row r="1165" ht="12.75">
      <c r="A1165" s="79"/>
    </row>
    <row r="1166" ht="12.75">
      <c r="A1166" s="79"/>
    </row>
    <row r="1167" ht="12.75">
      <c r="A1167" s="79"/>
    </row>
    <row r="1168" ht="12.75">
      <c r="A1168" s="79"/>
    </row>
    <row r="1169" ht="12.75">
      <c r="A1169" s="79"/>
    </row>
    <row r="1170" ht="12.75">
      <c r="A1170" s="79"/>
    </row>
    <row r="1171" ht="12.75">
      <c r="A1171" s="79"/>
    </row>
    <row r="1172" ht="12.75">
      <c r="A1172" s="79"/>
    </row>
    <row r="1173" ht="12.75">
      <c r="A1173" s="79"/>
    </row>
    <row r="1174" ht="12.75">
      <c r="A1174" s="79"/>
    </row>
    <row r="1175" ht="12.75">
      <c r="A1175" s="79"/>
    </row>
    <row r="1176" ht="12.75">
      <c r="A1176" s="79"/>
    </row>
    <row r="1177" ht="12.75">
      <c r="A1177" s="79"/>
    </row>
    <row r="1178" ht="12.75">
      <c r="A1178" s="79"/>
    </row>
    <row r="1179" ht="12.75">
      <c r="A1179" s="79"/>
    </row>
    <row r="1180" ht="12.75">
      <c r="A1180" s="79"/>
    </row>
    <row r="1181" ht="12.75">
      <c r="A1181" s="79"/>
    </row>
    <row r="1182" ht="12.75">
      <c r="A1182" s="79"/>
    </row>
    <row r="1183" ht="12.75">
      <c r="A1183" s="79"/>
    </row>
    <row r="1184" ht="12.75">
      <c r="A1184" s="79"/>
    </row>
    <row r="1185" ht="12.75">
      <c r="A1185" s="79"/>
    </row>
    <row r="1186" ht="12.75">
      <c r="A1186" s="79"/>
    </row>
    <row r="1187" ht="12.75">
      <c r="A1187" s="79"/>
    </row>
    <row r="1188" ht="12.75">
      <c r="A1188" s="79"/>
    </row>
    <row r="1189" ht="12.75">
      <c r="A1189" s="79"/>
    </row>
    <row r="1190" ht="12.75">
      <c r="A1190" s="79"/>
    </row>
    <row r="1191" ht="12.75">
      <c r="A1191" s="79"/>
    </row>
    <row r="1192" ht="12.75">
      <c r="A1192" s="79"/>
    </row>
    <row r="1193" ht="12.75">
      <c r="A1193" s="79"/>
    </row>
    <row r="1194" ht="12.75">
      <c r="A1194" s="79"/>
    </row>
    <row r="1195" ht="12.75">
      <c r="A1195" s="79"/>
    </row>
    <row r="1196" ht="12.75">
      <c r="A1196" s="79"/>
    </row>
    <row r="1197" ht="12.75">
      <c r="A1197" s="79"/>
    </row>
    <row r="1198" ht="12.75">
      <c r="A1198" s="79"/>
    </row>
    <row r="1199" ht="12.75">
      <c r="A1199" s="79"/>
    </row>
    <row r="1200" ht="12.75">
      <c r="A1200" s="79"/>
    </row>
    <row r="1201" ht="12.75">
      <c r="A1201" s="79"/>
    </row>
    <row r="1202" ht="12.75">
      <c r="A1202" s="79"/>
    </row>
    <row r="1203" ht="12.75">
      <c r="A1203" s="79"/>
    </row>
    <row r="1204" ht="12.75">
      <c r="A1204" s="79"/>
    </row>
    <row r="1205" ht="12.75">
      <c r="A1205" s="79"/>
    </row>
    <row r="1206" ht="12.75">
      <c r="A1206" s="79"/>
    </row>
    <row r="1207" ht="12.75">
      <c r="A1207" s="79"/>
    </row>
    <row r="1208" ht="12.75">
      <c r="A1208" s="79"/>
    </row>
    <row r="1209" ht="12.75">
      <c r="A1209" s="79"/>
    </row>
    <row r="1210" ht="12.75">
      <c r="A1210" s="79"/>
    </row>
    <row r="1211" ht="12.75">
      <c r="A1211" s="79"/>
    </row>
    <row r="1212" ht="12.75">
      <c r="A1212" s="79"/>
    </row>
    <row r="1213" ht="12.75">
      <c r="A1213" s="79"/>
    </row>
    <row r="1214" ht="12.75">
      <c r="A1214" s="79"/>
    </row>
    <row r="1215" ht="12.75">
      <c r="A1215" s="79"/>
    </row>
    <row r="1216" ht="12.75">
      <c r="A1216" s="79"/>
    </row>
    <row r="1217" ht="12.75">
      <c r="A1217" s="79"/>
    </row>
    <row r="1218" ht="12.75">
      <c r="A1218" s="79"/>
    </row>
    <row r="1219" ht="12.75">
      <c r="A1219" s="79"/>
    </row>
    <row r="1220" ht="12.75">
      <c r="A1220" s="79"/>
    </row>
    <row r="1221" ht="12.75">
      <c r="A1221" s="79"/>
    </row>
    <row r="1222" ht="12.75">
      <c r="A1222" s="79"/>
    </row>
    <row r="1223" ht="12.75">
      <c r="A1223" s="79"/>
    </row>
    <row r="1224" ht="12.75">
      <c r="A1224" s="79"/>
    </row>
    <row r="1225" ht="12.75">
      <c r="A1225" s="79"/>
    </row>
    <row r="1226" ht="12.75">
      <c r="A1226" s="79"/>
    </row>
    <row r="1227" ht="12.75">
      <c r="A1227" s="79"/>
    </row>
    <row r="1228" ht="12.75">
      <c r="A1228" s="79"/>
    </row>
    <row r="1229" ht="12.75">
      <c r="A1229" s="79"/>
    </row>
    <row r="1230" ht="12.75">
      <c r="A1230" s="79"/>
    </row>
    <row r="1231" ht="12.75">
      <c r="A1231" s="79"/>
    </row>
    <row r="1232" ht="12.75">
      <c r="A1232" s="79"/>
    </row>
    <row r="1233" ht="12.75">
      <c r="A1233" s="79"/>
    </row>
    <row r="1234" ht="12.75">
      <c r="A1234" s="79"/>
    </row>
    <row r="1235" ht="12.75">
      <c r="A1235" s="79"/>
    </row>
    <row r="1236" ht="12.75">
      <c r="A1236" s="79"/>
    </row>
    <row r="1237" ht="12.75">
      <c r="A1237" s="79"/>
    </row>
    <row r="1238" ht="12.75">
      <c r="A1238" s="79"/>
    </row>
    <row r="1239" ht="12.75">
      <c r="A1239" s="79"/>
    </row>
    <row r="1240" ht="12.75">
      <c r="A1240" s="79"/>
    </row>
    <row r="1241" ht="12.75">
      <c r="A1241" s="79"/>
    </row>
    <row r="1242" ht="12.75">
      <c r="A1242" s="79"/>
    </row>
    <row r="1243" ht="12.75">
      <c r="A1243" s="79"/>
    </row>
    <row r="1244" ht="12.75">
      <c r="A1244" s="79"/>
    </row>
    <row r="1245" ht="12.75">
      <c r="A1245" s="79"/>
    </row>
    <row r="1246" ht="12.75">
      <c r="A1246" s="79"/>
    </row>
    <row r="1247" ht="12.75">
      <c r="A1247" s="79"/>
    </row>
    <row r="1248" ht="12.75">
      <c r="A1248" s="79"/>
    </row>
    <row r="1249" ht="12.75">
      <c r="A1249" s="79"/>
    </row>
    <row r="1250" ht="12.75">
      <c r="A1250" s="79"/>
    </row>
    <row r="1251" ht="12.75">
      <c r="A1251" s="79"/>
    </row>
    <row r="1252" ht="12.75">
      <c r="A1252" s="79"/>
    </row>
    <row r="1253" ht="12.75">
      <c r="A1253" s="79"/>
    </row>
    <row r="1254" ht="12.75">
      <c r="A1254" s="79"/>
    </row>
    <row r="1255" ht="12.75">
      <c r="A1255" s="79"/>
    </row>
    <row r="1256" ht="12.75">
      <c r="A1256" s="79"/>
    </row>
    <row r="1257" ht="12.75">
      <c r="A1257" s="79"/>
    </row>
    <row r="1258" ht="12.75">
      <c r="A1258" s="79"/>
    </row>
    <row r="1259" ht="12.75">
      <c r="A1259" s="79"/>
    </row>
    <row r="1260" ht="12.75">
      <c r="A1260" s="79"/>
    </row>
    <row r="1261" ht="12.75">
      <c r="A1261" s="79"/>
    </row>
    <row r="1262" ht="12.75">
      <c r="A1262" s="79"/>
    </row>
    <row r="1263" ht="12.75">
      <c r="A1263" s="79"/>
    </row>
    <row r="1264" ht="12.75">
      <c r="A1264" s="79"/>
    </row>
    <row r="1265" ht="12.75">
      <c r="A1265" s="79"/>
    </row>
    <row r="1266" ht="12.75">
      <c r="A1266" s="79"/>
    </row>
    <row r="1267" ht="12.75">
      <c r="A1267" s="79"/>
    </row>
    <row r="1268" ht="12.75">
      <c r="A1268" s="79"/>
    </row>
    <row r="1269" ht="12.75">
      <c r="A1269" s="79"/>
    </row>
    <row r="1270" ht="12.75">
      <c r="A1270" s="79"/>
    </row>
    <row r="1271" ht="12.75">
      <c r="A1271" s="79"/>
    </row>
    <row r="1272" ht="12.75">
      <c r="A1272" s="79"/>
    </row>
    <row r="1273" ht="12.75">
      <c r="A1273" s="79"/>
    </row>
    <row r="1274" ht="12.75">
      <c r="A1274" s="79"/>
    </row>
    <row r="1275" ht="12.75">
      <c r="A1275" s="79"/>
    </row>
    <row r="1276" ht="12.75">
      <c r="A1276" s="79"/>
    </row>
    <row r="1277" ht="12.75">
      <c r="A1277" s="79"/>
    </row>
    <row r="1278" ht="12.75">
      <c r="A1278" s="79"/>
    </row>
    <row r="1279" ht="12.75">
      <c r="A1279" s="79"/>
    </row>
    <row r="1280" ht="12.75">
      <c r="A1280" s="79"/>
    </row>
    <row r="1281" ht="12.75">
      <c r="A1281" s="79"/>
    </row>
    <row r="1282" ht="12.75">
      <c r="A1282" s="79"/>
    </row>
    <row r="1283" ht="12.75">
      <c r="A1283" s="79"/>
    </row>
    <row r="1284" ht="12.75">
      <c r="A1284" s="79"/>
    </row>
    <row r="1285" ht="12.75">
      <c r="A1285" s="79"/>
    </row>
    <row r="1286" ht="12.75">
      <c r="A1286" s="79"/>
    </row>
    <row r="1287" ht="12.75">
      <c r="A1287" s="79"/>
    </row>
    <row r="1288" ht="12.75">
      <c r="A1288" s="79"/>
    </row>
    <row r="1289" ht="12.75">
      <c r="A1289" s="79"/>
    </row>
    <row r="1290" ht="12.75">
      <c r="A1290" s="79"/>
    </row>
    <row r="1291" ht="12.75">
      <c r="A1291" s="79"/>
    </row>
    <row r="1292" ht="12.75">
      <c r="A1292" s="79"/>
    </row>
    <row r="1293" ht="12.75">
      <c r="A1293" s="79"/>
    </row>
    <row r="1294" ht="12.75">
      <c r="A1294" s="79"/>
    </row>
    <row r="1295" ht="12.75">
      <c r="A1295" s="79"/>
    </row>
    <row r="1296" ht="12.75">
      <c r="A1296" s="79"/>
    </row>
    <row r="1297" ht="12.75">
      <c r="A1297" s="79"/>
    </row>
    <row r="1298" ht="12.75">
      <c r="A1298" s="79"/>
    </row>
    <row r="1299" ht="12.75">
      <c r="A1299" s="79"/>
    </row>
    <row r="1300" ht="12.75">
      <c r="A1300" s="79"/>
    </row>
    <row r="1301" ht="12.75">
      <c r="A1301" s="79"/>
    </row>
    <row r="1302" ht="12.75">
      <c r="A1302" s="79"/>
    </row>
    <row r="1303" ht="12.75">
      <c r="A1303" s="79"/>
    </row>
    <row r="1304" ht="12.75">
      <c r="A1304" s="79"/>
    </row>
    <row r="1305" ht="12.75">
      <c r="A1305" s="79"/>
    </row>
    <row r="1306" ht="12.75">
      <c r="A1306" s="79"/>
    </row>
    <row r="1307" ht="12.75">
      <c r="A1307" s="79"/>
    </row>
    <row r="1308" ht="12.75">
      <c r="A1308" s="79"/>
    </row>
    <row r="1309" ht="12.75">
      <c r="A1309" s="79"/>
    </row>
    <row r="1310" ht="12.75">
      <c r="A1310" s="79"/>
    </row>
    <row r="1311" ht="12.75">
      <c r="A1311" s="79"/>
    </row>
    <row r="1312" ht="12.75">
      <c r="A1312" s="79"/>
    </row>
    <row r="1313" ht="12.75">
      <c r="A1313" s="79"/>
    </row>
    <row r="1314" ht="12.75">
      <c r="A1314" s="79"/>
    </row>
    <row r="1315" ht="12.75">
      <c r="A1315" s="79"/>
    </row>
    <row r="1316" ht="12.75">
      <c r="A1316" s="79"/>
    </row>
    <row r="1317" ht="12.75">
      <c r="A1317" s="79"/>
    </row>
    <row r="1318" ht="12.75">
      <c r="A1318" s="79"/>
    </row>
    <row r="1319" ht="12.75">
      <c r="A1319" s="79"/>
    </row>
    <row r="1320" ht="12.75">
      <c r="A1320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7" sqref="R27"/>
    </sheetView>
  </sheetViews>
  <sheetFormatPr defaultColWidth="9.140625" defaultRowHeight="12.75"/>
  <sheetData>
    <row r="1" ht="30">
      <c r="A1" s="52" t="s">
        <v>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0" bestFit="1" customWidth="1"/>
    <col min="8" max="13" width="9.28125" style="0" bestFit="1" customWidth="1"/>
    <col min="14" max="14" width="11.28125" style="0" bestFit="1" customWidth="1"/>
  </cols>
  <sheetData>
    <row r="1" ht="15.75">
      <c r="A1" s="90" t="s">
        <v>66</v>
      </c>
    </row>
    <row r="2" ht="15.75">
      <c r="A2" s="90"/>
    </row>
    <row r="3" ht="12.75">
      <c r="A3" s="11" t="s">
        <v>65</v>
      </c>
    </row>
    <row r="5" spans="1:14" ht="12.75">
      <c r="A5" s="6" t="s">
        <v>62</v>
      </c>
      <c r="B5" s="6">
        <v>1996</v>
      </c>
      <c r="C5" s="6">
        <v>1997</v>
      </c>
      <c r="D5" s="6">
        <v>1998</v>
      </c>
      <c r="E5" s="6">
        <v>1999</v>
      </c>
      <c r="F5" s="6">
        <v>2000</v>
      </c>
      <c r="G5" s="6">
        <v>2001</v>
      </c>
      <c r="H5" s="6">
        <v>2002</v>
      </c>
      <c r="I5" s="6">
        <v>2003</v>
      </c>
      <c r="J5" s="6">
        <v>2004</v>
      </c>
      <c r="K5" s="6">
        <v>2005</v>
      </c>
      <c r="L5" s="6">
        <v>2006</v>
      </c>
      <c r="M5" s="6">
        <v>2007</v>
      </c>
      <c r="N5" s="6" t="s">
        <v>67</v>
      </c>
    </row>
    <row r="6" spans="1:14" ht="12.75">
      <c r="A6" s="39" t="s">
        <v>63</v>
      </c>
      <c r="B6" s="75">
        <v>0.8882</v>
      </c>
      <c r="C6" s="75">
        <v>0.854</v>
      </c>
      <c r="D6" s="75">
        <v>0.8323</v>
      </c>
      <c r="E6" s="75">
        <v>0.8586</v>
      </c>
      <c r="F6" s="75">
        <v>0.9227</v>
      </c>
      <c r="G6" s="75">
        <v>0.9189</v>
      </c>
      <c r="H6" s="75">
        <v>0.9306</v>
      </c>
      <c r="I6" s="75">
        <v>0.9192</v>
      </c>
      <c r="J6" s="75">
        <v>0.9</v>
      </c>
      <c r="K6" s="75">
        <v>0.8665</v>
      </c>
      <c r="L6" s="75">
        <v>0.8376</v>
      </c>
      <c r="M6" s="75">
        <v>0.8519</v>
      </c>
      <c r="N6" s="92">
        <f>AVERAGE(B6:M6)</f>
        <v>0.8817083333333334</v>
      </c>
    </row>
    <row r="7" spans="1:14" ht="12.75">
      <c r="A7" s="39" t="s">
        <v>57</v>
      </c>
      <c r="B7" s="75">
        <v>0.428</v>
      </c>
      <c r="C7" s="75">
        <v>0.54</v>
      </c>
      <c r="D7" s="75">
        <v>0.4411</v>
      </c>
      <c r="E7" s="75">
        <v>0.4467</v>
      </c>
      <c r="F7" s="75">
        <v>0.2544</v>
      </c>
      <c r="G7" s="75">
        <v>0.5696</v>
      </c>
      <c r="H7" s="75">
        <v>0.5911</v>
      </c>
      <c r="I7" s="75">
        <v>0.5765</v>
      </c>
      <c r="J7" s="75">
        <v>0.5686</v>
      </c>
      <c r="K7" s="75">
        <v>0.5384</v>
      </c>
      <c r="L7" s="75">
        <v>0.5246</v>
      </c>
      <c r="M7" s="75">
        <v>0.5091</v>
      </c>
      <c r="N7" s="92">
        <f>AVERAGE(B7:M7)</f>
        <v>0.4990083333333333</v>
      </c>
    </row>
    <row r="8" spans="1:14" ht="12.75">
      <c r="A8" s="39" t="s">
        <v>56</v>
      </c>
      <c r="B8" s="75">
        <v>0.36</v>
      </c>
      <c r="C8" s="75">
        <v>0.449</v>
      </c>
      <c r="D8" s="75">
        <v>0.2944</v>
      </c>
      <c r="E8" s="75">
        <v>0.2845</v>
      </c>
      <c r="F8" s="75">
        <v>0.1412</v>
      </c>
      <c r="G8" s="75">
        <v>0.2494</v>
      </c>
      <c r="H8" s="75">
        <v>0.2157</v>
      </c>
      <c r="I8" s="75">
        <v>0.2064</v>
      </c>
      <c r="J8" s="75">
        <v>0.1967</v>
      </c>
      <c r="K8" s="75">
        <v>0.1929</v>
      </c>
      <c r="L8" s="75">
        <v>0.1807</v>
      </c>
      <c r="M8" s="75">
        <v>0.1629</v>
      </c>
      <c r="N8" s="92">
        <f>AVERAGE(B8:M8)</f>
        <v>0.2444833333333333</v>
      </c>
    </row>
    <row r="9" spans="1:14" ht="12.75">
      <c r="A9" s="39" t="s">
        <v>58</v>
      </c>
      <c r="B9" s="75">
        <v>0.048</v>
      </c>
      <c r="C9" s="75">
        <v>0.2</v>
      </c>
      <c r="D9" s="75">
        <v>0.03</v>
      </c>
      <c r="E9" s="75">
        <v>0.025</v>
      </c>
      <c r="F9" s="75">
        <v>0.0223</v>
      </c>
      <c r="G9" s="75">
        <v>0.0416</v>
      </c>
      <c r="H9" s="75">
        <v>0.0606</v>
      </c>
      <c r="I9" s="75">
        <v>0.0679</v>
      </c>
      <c r="J9" s="75">
        <v>0.0666</v>
      </c>
      <c r="K9" s="75">
        <v>0.0383</v>
      </c>
      <c r="L9" s="75">
        <v>0.0382</v>
      </c>
      <c r="M9" s="75">
        <v>0.0461</v>
      </c>
      <c r="N9" s="92">
        <f>AVERAGE(B9:M9)</f>
        <v>0.05705000000000001</v>
      </c>
    </row>
    <row r="10" spans="1:14" ht="12.75">
      <c r="A10" s="39" t="s">
        <v>64</v>
      </c>
      <c r="B10" s="75">
        <v>0.052</v>
      </c>
      <c r="C10" s="75">
        <v>-0.3378</v>
      </c>
      <c r="D10" s="75">
        <v>0.0665</v>
      </c>
      <c r="E10" s="75">
        <v>0.1022</v>
      </c>
      <c r="F10" s="75">
        <v>0.5048</v>
      </c>
      <c r="G10" s="75">
        <v>0.0582</v>
      </c>
      <c r="H10" s="75">
        <v>0.0629</v>
      </c>
      <c r="I10" s="75">
        <v>0.0683</v>
      </c>
      <c r="J10" s="75">
        <v>0.068</v>
      </c>
      <c r="K10" s="75">
        <v>0.0968</v>
      </c>
      <c r="L10" s="75">
        <v>0.094</v>
      </c>
      <c r="M10" s="75">
        <v>0.1338</v>
      </c>
      <c r="N10" s="92">
        <f>AVERAGE(B10:M10)</f>
        <v>0.08080833333333333</v>
      </c>
    </row>
    <row r="12" spans="1:14" ht="12.75">
      <c r="A12" s="39" t="s">
        <v>68</v>
      </c>
      <c r="F12" s="91"/>
      <c r="G12" s="75">
        <v>0.086</v>
      </c>
      <c r="H12" s="75">
        <v>0.10400000000000001</v>
      </c>
      <c r="I12" s="75">
        <v>0.1399</v>
      </c>
      <c r="J12" s="75">
        <v>0.1371</v>
      </c>
      <c r="K12" s="75">
        <v>0.1265</v>
      </c>
      <c r="L12" s="75">
        <v>0.1266</v>
      </c>
      <c r="M12" s="75">
        <v>0.1616</v>
      </c>
      <c r="N12" s="92">
        <f>AVERAGE(G12:M12)</f>
        <v>0.12595714285714285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J28" sqref="J28"/>
    </sheetView>
  </sheetViews>
  <sheetFormatPr defaultColWidth="9.140625" defaultRowHeight="12.75"/>
  <cols>
    <col min="2" max="2" width="13.8515625" style="0" customWidth="1"/>
    <col min="3" max="3" width="11.8515625" style="0" customWidth="1"/>
  </cols>
  <sheetData>
    <row r="1" ht="15.75">
      <c r="A1" s="90" t="s">
        <v>73</v>
      </c>
    </row>
    <row r="2" ht="15.75">
      <c r="A2" s="90"/>
    </row>
    <row r="3" spans="1:2" ht="12.75">
      <c r="A3" s="39" t="s">
        <v>74</v>
      </c>
      <c r="B3" s="111">
        <f>(B6/B40)^(1/34)-1</f>
        <v>0.026107925659261122</v>
      </c>
    </row>
    <row r="5" spans="1:3" ht="12.75">
      <c r="A5" s="47" t="s">
        <v>70</v>
      </c>
      <c r="B5" s="47" t="s">
        <v>71</v>
      </c>
      <c r="C5" s="47" t="s">
        <v>72</v>
      </c>
    </row>
    <row r="6" spans="1:3" ht="12.75">
      <c r="A6" s="110">
        <v>2007</v>
      </c>
      <c r="B6" s="22">
        <v>947424</v>
      </c>
      <c r="C6" s="75">
        <f aca="true" t="shared" si="0" ref="C6:C39">(B6/B7)-1</f>
        <v>0.032538187905419624</v>
      </c>
    </row>
    <row r="7" spans="1:3" ht="12.75">
      <c r="A7" s="109">
        <v>2006</v>
      </c>
      <c r="B7" s="108">
        <v>917568</v>
      </c>
      <c r="C7" s="75">
        <f t="shared" si="0"/>
        <v>0.019348975894044385</v>
      </c>
    </row>
    <row r="8" spans="1:3" ht="12.75">
      <c r="A8" s="109">
        <v>2005</v>
      </c>
      <c r="B8" s="108">
        <v>900151</v>
      </c>
      <c r="C8" s="75">
        <f t="shared" si="0"/>
        <v>0.034431600491387604</v>
      </c>
    </row>
    <row r="9" spans="1:3" ht="12.75">
      <c r="A9" s="109">
        <v>2004</v>
      </c>
      <c r="B9" s="108">
        <v>870189</v>
      </c>
      <c r="C9" s="75">
        <f t="shared" si="0"/>
        <v>0.01596232182198376</v>
      </c>
    </row>
    <row r="10" spans="1:3" ht="12.75">
      <c r="A10" s="109">
        <v>2003</v>
      </c>
      <c r="B10" s="108">
        <v>856517</v>
      </c>
      <c r="C10" s="75">
        <f t="shared" si="0"/>
        <v>0.01680876776857354</v>
      </c>
    </row>
    <row r="11" spans="1:3" ht="12.75">
      <c r="A11" s="109">
        <v>2002</v>
      </c>
      <c r="B11" s="108">
        <v>842358</v>
      </c>
      <c r="C11" s="75">
        <f t="shared" si="0"/>
        <v>0.015807054567380074</v>
      </c>
    </row>
    <row r="12" spans="1:3" ht="12.75">
      <c r="A12" s="109">
        <v>2001</v>
      </c>
      <c r="B12" s="108">
        <v>829250</v>
      </c>
      <c r="C12" s="75">
        <f t="shared" si="0"/>
        <v>0.017818107281772022</v>
      </c>
    </row>
    <row r="13" spans="1:3" ht="12.75">
      <c r="A13" s="109">
        <v>2000</v>
      </c>
      <c r="B13" s="108">
        <v>814733</v>
      </c>
      <c r="C13" s="75">
        <f t="shared" si="0"/>
        <v>0.021813780821230644</v>
      </c>
    </row>
    <row r="14" spans="1:3" ht="12.75">
      <c r="A14" s="109">
        <v>1999</v>
      </c>
      <c r="B14" s="108">
        <v>797340</v>
      </c>
      <c r="C14" s="75">
        <f t="shared" si="0"/>
        <v>-0.01603900599380259</v>
      </c>
    </row>
    <row r="15" spans="1:3" ht="12.75">
      <c r="A15" s="109">
        <v>1998</v>
      </c>
      <c r="B15" s="108">
        <v>810337</v>
      </c>
      <c r="C15" s="75">
        <f t="shared" si="0"/>
        <v>0.023947888827814623</v>
      </c>
    </row>
    <row r="16" spans="1:3" ht="12.75">
      <c r="A16" s="109">
        <v>1997</v>
      </c>
      <c r="B16" s="108">
        <v>791385</v>
      </c>
      <c r="C16" s="75">
        <f t="shared" si="0"/>
        <v>0.3514757390649468</v>
      </c>
    </row>
    <row r="17" spans="1:3" ht="12.75">
      <c r="A17" s="109">
        <v>1996</v>
      </c>
      <c r="B17" s="108">
        <v>585571</v>
      </c>
      <c r="C17" s="75">
        <f t="shared" si="0"/>
        <v>0.04052490826543931</v>
      </c>
    </row>
    <row r="18" spans="1:3" ht="12.75">
      <c r="A18" s="109">
        <v>1995</v>
      </c>
      <c r="B18" s="108">
        <v>562765</v>
      </c>
      <c r="C18" s="75">
        <f t="shared" si="0"/>
        <v>0.017124835077445777</v>
      </c>
    </row>
    <row r="19" spans="1:3" ht="12.75">
      <c r="A19" s="109">
        <v>1994</v>
      </c>
      <c r="B19" s="108">
        <v>553290</v>
      </c>
      <c r="C19" s="75">
        <f t="shared" si="0"/>
        <v>0.12213276005435336</v>
      </c>
    </row>
    <row r="20" spans="1:3" ht="12.75">
      <c r="A20" s="109">
        <v>1993</v>
      </c>
      <c r="B20" s="108">
        <v>493070</v>
      </c>
      <c r="C20" s="75">
        <f t="shared" si="0"/>
        <v>-0.0012558488120075761</v>
      </c>
    </row>
    <row r="21" spans="1:3" ht="12.75">
      <c r="A21" s="109">
        <v>1992</v>
      </c>
      <c r="B21" s="108">
        <v>493690</v>
      </c>
      <c r="C21" s="75">
        <f t="shared" si="0"/>
        <v>-0.0022473635919013635</v>
      </c>
    </row>
    <row r="22" spans="1:3" ht="12.75">
      <c r="A22" s="109">
        <v>1991</v>
      </c>
      <c r="B22" s="108">
        <v>494802</v>
      </c>
      <c r="C22" s="75">
        <f t="shared" si="0"/>
        <v>-0.12941536642526863</v>
      </c>
    </row>
    <row r="23" spans="1:3" ht="12.75">
      <c r="A23" s="109">
        <v>1990</v>
      </c>
      <c r="B23" s="108">
        <v>568356</v>
      </c>
      <c r="C23" s="75">
        <f t="shared" si="0"/>
        <v>0.11822549609849964</v>
      </c>
    </row>
    <row r="24" spans="1:3" ht="12.75">
      <c r="A24" s="109">
        <v>1989</v>
      </c>
      <c r="B24" s="108">
        <v>508266</v>
      </c>
      <c r="C24" s="75">
        <f t="shared" si="0"/>
        <v>0.03359247743250093</v>
      </c>
    </row>
    <row r="25" spans="1:3" ht="12.75">
      <c r="A25" s="109">
        <v>1988</v>
      </c>
      <c r="B25" s="108">
        <v>491747</v>
      </c>
      <c r="C25" s="75">
        <f t="shared" si="0"/>
        <v>0.0037619615271562434</v>
      </c>
    </row>
    <row r="26" spans="1:3" ht="12.75">
      <c r="A26" s="109">
        <v>1987</v>
      </c>
      <c r="B26" s="108">
        <v>489904</v>
      </c>
      <c r="C26" s="75">
        <f t="shared" si="0"/>
        <v>-0.059067564504914905</v>
      </c>
    </row>
    <row r="27" spans="1:3" ht="12.75">
      <c r="A27" s="109">
        <v>1986</v>
      </c>
      <c r="B27" s="108">
        <v>520658</v>
      </c>
      <c r="C27" s="75">
        <f t="shared" si="0"/>
        <v>0.055818726020619325</v>
      </c>
    </row>
    <row r="28" spans="1:3" ht="12.75">
      <c r="A28" s="109">
        <v>1985</v>
      </c>
      <c r="B28" s="108">
        <v>493132</v>
      </c>
      <c r="C28" s="75">
        <f t="shared" si="0"/>
        <v>0.0643006524380636</v>
      </c>
    </row>
    <row r="29" spans="1:3" ht="12.75">
      <c r="A29" s="109">
        <v>1984</v>
      </c>
      <c r="B29" s="108">
        <v>463339</v>
      </c>
      <c r="C29" s="75">
        <f t="shared" si="0"/>
        <v>0.06139442614388657</v>
      </c>
    </row>
    <row r="30" spans="1:3" ht="12.75">
      <c r="A30" s="109">
        <v>1983</v>
      </c>
      <c r="B30" s="108">
        <v>436538</v>
      </c>
      <c r="C30" s="75">
        <f t="shared" si="0"/>
        <v>-0.005266048230712639</v>
      </c>
    </row>
    <row r="31" spans="1:3" ht="12.75">
      <c r="A31" s="109">
        <v>1982</v>
      </c>
      <c r="B31" s="108">
        <v>438849</v>
      </c>
      <c r="C31" s="75">
        <f t="shared" si="0"/>
        <v>-0.05523502387482615</v>
      </c>
    </row>
    <row r="32" spans="1:3" ht="12.75">
      <c r="A32" s="109">
        <v>1981</v>
      </c>
      <c r="B32" s="108">
        <v>464506</v>
      </c>
      <c r="C32" s="75">
        <f t="shared" si="0"/>
        <v>0.08012091617253803</v>
      </c>
    </row>
    <row r="33" spans="1:3" ht="12.75">
      <c r="A33" s="109">
        <v>1980</v>
      </c>
      <c r="B33" s="108">
        <v>430050</v>
      </c>
      <c r="C33" s="75">
        <f t="shared" si="0"/>
        <v>0.07214978434843311</v>
      </c>
    </row>
    <row r="34" spans="1:3" ht="12.75">
      <c r="A34" s="109">
        <v>1979</v>
      </c>
      <c r="B34" s="108">
        <v>401110</v>
      </c>
      <c r="C34" s="75">
        <f t="shared" si="0"/>
        <v>0.019277096187271914</v>
      </c>
    </row>
    <row r="35" spans="1:3" ht="12.75">
      <c r="A35" s="109">
        <v>1978</v>
      </c>
      <c r="B35" s="108">
        <v>393524</v>
      </c>
      <c r="C35" s="75">
        <f t="shared" si="0"/>
        <v>-0.0156510689602557</v>
      </c>
    </row>
    <row r="36" spans="1:3" ht="12.75">
      <c r="A36" s="109">
        <v>1977</v>
      </c>
      <c r="B36" s="108">
        <v>399781</v>
      </c>
      <c r="C36" s="75">
        <f t="shared" si="0"/>
        <v>0.011440599708039567</v>
      </c>
    </row>
    <row r="37" spans="1:3" ht="12.75">
      <c r="A37" s="109">
        <v>1976</v>
      </c>
      <c r="B37" s="108">
        <v>395259</v>
      </c>
      <c r="C37" s="75">
        <f t="shared" si="0"/>
        <v>0.0392336270202478</v>
      </c>
    </row>
    <row r="38" spans="1:3" ht="12.75">
      <c r="A38" s="109">
        <v>1975</v>
      </c>
      <c r="B38" s="108">
        <v>380337</v>
      </c>
      <c r="C38" s="75">
        <f t="shared" si="0"/>
        <v>-0.0014544843537914742</v>
      </c>
    </row>
    <row r="39" spans="1:3" ht="12.75">
      <c r="A39" s="109">
        <v>1974</v>
      </c>
      <c r="B39" s="108">
        <v>380891</v>
      </c>
      <c r="C39" s="75">
        <f t="shared" si="0"/>
        <v>-0.034349964506642294</v>
      </c>
    </row>
    <row r="40" spans="1:3" ht="12.75">
      <c r="A40" s="109">
        <v>1973</v>
      </c>
      <c r="B40" s="108">
        <v>394440</v>
      </c>
      <c r="C40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Ekonomiprogram.biz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Aktievärdering HMS</dc:title>
  <dc:subject>Aktievärdering HMS</dc:subject>
  <dc:creator>Fabian Svensson</dc:creator>
  <cp:keywords>Aktievärdering HMS Networks, riktkurs HMS Networks</cp:keywords>
  <dc:description>Det här är en aktievärdering av HMS Networks AB.</dc:description>
  <cp:lastModifiedBy>Fredde</cp:lastModifiedBy>
  <cp:lastPrinted>2006-05-24T14:37:53Z</cp:lastPrinted>
  <dcterms:created xsi:type="dcterms:W3CDTF">2006-05-24T13:45:37Z</dcterms:created>
  <dcterms:modified xsi:type="dcterms:W3CDTF">2008-09-19T18:08:08Z</dcterms:modified>
  <cp:category>Aktievärdering</cp:category>
  <cp:version/>
  <cp:contentType/>
  <cp:contentStatus/>
</cp:coreProperties>
</file>